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Here" sheetId="1" state="visible" r:id="rId1"/>
    <sheet xmlns:r="http://schemas.openxmlformats.org/officeDocument/2006/relationships" name="BatchLog" sheetId="2" state="visible" r:id="rId2"/>
    <sheet xmlns:r="http://schemas.openxmlformats.org/officeDocument/2006/relationships" name="StockOut" sheetId="3" state="visible" r:id="rId3"/>
    <sheet xmlns:r="http://schemas.openxmlformats.org/officeDocument/2006/relationships" name="Summary" sheetId="4" state="visible" r:id="rId4"/>
    <sheet xmlns:r="http://schemas.openxmlformats.org/officeDocument/2006/relationships" name="Lists &amp; Setting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/MM/YYYY"/>
    <numFmt numFmtId="165" formatCode="£#,##0.00"/>
  </numFmts>
  <fonts count="6">
    <font>
      <name val="Calibri"/>
      <family val="2"/>
      <color theme="1"/>
      <sz val="11"/>
      <scheme val="minor"/>
    </font>
    <font/>
    <font>
      <b val="1"/>
      <sz val="14"/>
    </font>
    <font>
      <sz val="11"/>
    </font>
    <font>
      <b val="1"/>
      <sz val="12"/>
    </font>
    <font>
      <b val="1"/>
    </font>
  </fonts>
  <fills count="3">
    <fill>
      <patternFill/>
    </fill>
    <fill>
      <patternFill patternType="gray125"/>
    </fill>
    <fill>
      <patternFill patternType="solid">
        <fgColor rgb="00F3F4F6"/>
      </patternFill>
    </fill>
  </fills>
  <borders count="3">
    <border>
      <left/>
      <right/>
      <top/>
      <bottom/>
      <diagonal/>
    </border>
    <border/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4">
    <xf numFmtId="0" fontId="0" fillId="0" borderId="0"/>
    <xf numFmtId="165" fontId="1" fillId="0" borderId="1"/>
    <xf numFmtId="164" fontId="1" fillId="0" borderId="1"/>
    <xf numFmtId="1" fontId="1" fillId="0" borderId="1"/>
  </cellStyleXfs>
  <cellXfs count="18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2" applyAlignment="1" pivotButton="0" quotePrefix="0" xfId="0">
      <alignment horizontal="center"/>
    </xf>
    <xf numFmtId="164" fontId="1" fillId="0" borderId="1" pivotButton="0" quotePrefix="0" xfId="2"/>
    <xf numFmtId="0" fontId="0" fillId="0" borderId="2" pivotButton="0" quotePrefix="0" xfId="0"/>
    <xf numFmtId="165" fontId="1" fillId="0" borderId="1" pivotButton="0" quotePrefix="0" xfId="1"/>
    <xf numFmtId="1" fontId="1" fillId="0" borderId="2" pivotButton="0" quotePrefix="0" xfId="3"/>
    <xf numFmtId="165" fontId="1" fillId="0" borderId="2" pivotButton="0" quotePrefix="0" xfId="1"/>
    <xf numFmtId="164" fontId="1" fillId="0" borderId="2" pivotButton="0" quotePrefix="0" xfId="2"/>
    <xf numFmtId="0" fontId="5" fillId="0" borderId="0" pivotButton="0" quotePrefix="0" xfId="0"/>
    <xf numFmtId="0" fontId="5" fillId="2" borderId="2" pivotButton="0" quotePrefix="0" xfId="0"/>
    <xf numFmtId="1" fontId="1" fillId="0" borderId="1" pivotButton="0" quotePrefix="0" xfId="3"/>
    <xf numFmtId="164" fontId="1" fillId="0" borderId="1" pivotButton="0" quotePrefix="0" xfId="2"/>
    <xf numFmtId="165" fontId="1" fillId="0" borderId="1" pivotButton="0" quotePrefix="0" xfId="1"/>
    <xf numFmtId="165" fontId="1" fillId="0" borderId="2" pivotButton="0" quotePrefix="0" xfId="1"/>
    <xf numFmtId="164" fontId="1" fillId="0" borderId="2" pivotButton="0" quotePrefix="0" xfId="2"/>
  </cellXfs>
  <cellStyles count="4">
    <cellStyle name="Normal" xfId="0" builtinId="0" hidden="0"/>
    <cellStyle name="uk_currency" xfId="1" hidden="0"/>
    <cellStyle name="date_style" xfId="2" hidden="0"/>
    <cellStyle name="int_style" xfId="3" hidden="0"/>
  </cellStyles>
  <dxfs count="3">
    <dxf>
      <fill>
        <patternFill patternType="solid">
          <fgColor rgb="00FCA5A5"/>
        </patternFill>
      </fill>
    </dxf>
    <dxf>
      <fill>
        <patternFill patternType="solid">
          <fgColor rgb="00FDE68A"/>
        </patternFill>
      </fill>
    </dxf>
    <dxf>
      <fill>
        <patternFill patternType="solid">
          <fgColor rgb="00BBF7D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1"/>
  <sheetViews>
    <sheetView workbookViewId="0">
      <selection activeCell="A1" sqref="A1"/>
    </sheetView>
  </sheetViews>
  <sheetFormatPr baseColWidth="8" defaultRowHeight="15"/>
  <cols>
    <col width="120" customWidth="1" min="1" max="1"/>
  </cols>
  <sheetData>
    <row r="1">
      <c r="A1" s="1" t="inlineStr">
        <is>
          <t>Retail Product Expiry &amp; Batch Tracker – Quick Start</t>
        </is>
      </c>
    </row>
    <row r="2">
      <c r="A2" s="2" t="inlineStr"/>
    </row>
    <row r="3">
      <c r="A3" s="2" t="inlineStr">
        <is>
          <t>1) Enter incoming stock in the BatchLog sheet (Date Received, Item, Batch/Lot, Expiry, Qty In, Unit Cost).</t>
        </is>
      </c>
    </row>
    <row r="4">
      <c r="A4" s="2" t="inlineStr">
        <is>
          <t>2) When items are sold/used, record them on the StockOut sheet by Item and Batch/Lot.</t>
        </is>
      </c>
    </row>
    <row r="5">
      <c r="A5" s="2" t="inlineStr">
        <is>
          <t>3) The Status column in BatchLog shows OK, Expiring Soon, or Expired based on your Alert Days (see Lists &amp; Settings).</t>
        </is>
      </c>
    </row>
    <row r="6">
      <c r="A6" s="2" t="inlineStr">
        <is>
          <t>4) The Summary sheet shows counts and a Next-to-Expire list. Use filters on BatchLog for detailed views.</t>
        </is>
      </c>
    </row>
    <row r="7">
      <c r="A7" s="2" t="inlineStr"/>
    </row>
    <row r="8">
      <c r="A8" s="3" t="inlineStr">
        <is>
          <t>Tips:</t>
        </is>
      </c>
    </row>
    <row r="9">
      <c r="A9" s="2" t="inlineStr">
        <is>
          <t>• Keep one batch per row. If you receive the same item on different dates or with different lots, use separate rows.</t>
        </is>
      </c>
    </row>
    <row r="10">
      <c r="A10" s="2" t="inlineStr">
        <is>
          <t>• You can edit Items, Suppliers, Locations, Units, and Alert Days on the Lists &amp; Settings sheet.</t>
        </is>
      </c>
    </row>
    <row r="11">
      <c r="A11" s="2" t="inlineStr">
        <is>
          <t>• Protect sheets after setup to prevent accidental edits to formulas.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4:P1000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3" customWidth="1" min="1" max="1"/>
    <col width="26" customWidth="1" min="2" max="2"/>
    <col width="16" customWidth="1" min="3" max="3"/>
    <col width="18" customWidth="1" min="4" max="4"/>
    <col width="16" customWidth="1" min="5" max="5"/>
    <col width="20" customWidth="1" min="6" max="6"/>
    <col width="18" customWidth="1" min="7" max="7"/>
    <col width="10" customWidth="1" min="8" max="8"/>
    <col width="10" customWidth="1" min="9" max="9"/>
    <col width="12" customWidth="1" min="10" max="10"/>
    <col width="13" customWidth="1" min="11" max="11"/>
    <col width="14" customWidth="1" min="12" max="12"/>
    <col width="14" customWidth="1" min="13" max="13"/>
    <col width="14" customWidth="1" min="14" max="14"/>
    <col width="16" customWidth="1" min="15" max="15"/>
    <col width="28" customWidth="1" min="16" max="16"/>
  </cols>
  <sheetData>
    <row r="4">
      <c r="A4" s="1" t="inlineStr">
        <is>
          <t>Batch Intake &amp; Expiry Tracker</t>
        </is>
      </c>
    </row>
    <row r="7">
      <c r="A7" s="4" t="inlineStr">
        <is>
          <t>Date Received</t>
        </is>
      </c>
      <c r="B7" s="4" t="inlineStr">
        <is>
          <t>Item</t>
        </is>
      </c>
      <c r="C7" s="4" t="inlineStr">
        <is>
          <t>SKU</t>
        </is>
      </c>
      <c r="D7" s="4" t="inlineStr">
        <is>
          <t>Category</t>
        </is>
      </c>
      <c r="E7" s="4" t="inlineStr">
        <is>
          <t>Batch/Lot</t>
        </is>
      </c>
      <c r="F7" s="4" t="inlineStr">
        <is>
          <t>Supplier</t>
        </is>
      </c>
      <c r="G7" s="4" t="inlineStr">
        <is>
          <t>Location</t>
        </is>
      </c>
      <c r="H7" s="4" t="inlineStr">
        <is>
          <t>Qty In</t>
        </is>
      </c>
      <c r="I7" s="4" t="inlineStr">
        <is>
          <t>Unit</t>
        </is>
      </c>
      <c r="J7" s="4" t="inlineStr">
        <is>
          <t>Unit Cost</t>
        </is>
      </c>
      <c r="K7" s="4" t="inlineStr">
        <is>
          <t>Expiry Date</t>
        </is>
      </c>
      <c r="L7" s="4" t="inlineStr">
        <is>
          <t>Days to Expiry</t>
        </is>
      </c>
      <c r="M7" s="4" t="inlineStr">
        <is>
          <t>Status</t>
        </is>
      </c>
      <c r="N7" s="4" t="inlineStr">
        <is>
          <t>Remaining Qty</t>
        </is>
      </c>
      <c r="O7" s="4" t="inlineStr">
        <is>
          <t>Remaining Value</t>
        </is>
      </c>
      <c r="P7" s="4" t="inlineStr">
        <is>
          <t>Notes</t>
        </is>
      </c>
    </row>
    <row r="8">
      <c r="A8" s="14" t="n">
        <v>45889</v>
      </c>
      <c r="B8" s="6" t="inlineStr">
        <is>
          <t>Lash Adhesive 5ml</t>
        </is>
      </c>
      <c r="C8" s="6">
        <f>IFERROR(VLOOKUP(B8,'Lists &amp; Settings'!$A$3:$D$200,2,FALSE),"")</f>
        <v/>
      </c>
      <c r="D8" s="6">
        <f>IFERROR(VLOOKUP(B8,'Lists &amp; Settings'!$A$3:$D$200,3,FALSE),"")</f>
        <v/>
      </c>
      <c r="E8" s="6" t="inlineStr">
        <is>
          <t>LA-2508</t>
        </is>
      </c>
      <c r="F8" s="6" t="inlineStr">
        <is>
          <t>BeautyTrade UK</t>
        </is>
      </c>
      <c r="G8" s="6" t="inlineStr">
        <is>
          <t>Display Shelf A</t>
        </is>
      </c>
      <c r="H8" s="6" t="n">
        <v>30</v>
      </c>
      <c r="I8" s="6" t="inlineStr">
        <is>
          <t>tube</t>
        </is>
      </c>
      <c r="J8" s="15" t="n">
        <v>6.5</v>
      </c>
      <c r="K8" s="14" t="n">
        <v>46010</v>
      </c>
      <c r="L8" s="8">
        <f>IFERROR(IF(COUNTIF(A8:K8,"&lt;&gt;")=0,"",K8-TODAY()),"")</f>
        <v/>
      </c>
      <c r="M8" s="6">
        <f>IFERROR(IF(COUNTIF(A8:K8,"&lt;&gt;")=0,"",IF(K8&lt;TODAY(),"Expired",IF(K8&lt;=TODAY()+'Lists &amp; Settings'!$B$10,"Expiring Soon","OK"))),"" )</f>
        <v/>
      </c>
      <c r="N8" s="8">
        <f>IFERROR(IF(COUNTIF(A8:K8,"&lt;&gt;")=0,"", H8-SUMIFS(StockOut!$E:$E,StockOut!$B:$B,B8,StockOut!$C:$C,E8)), "" )</f>
        <v/>
      </c>
      <c r="O8" s="16">
        <f>IFERROR(IF(N8="","",N8*J8),"")</f>
        <v/>
      </c>
      <c r="P8" s="6" t="inlineStr">
        <is>
          <t>Small tubes; short shelf-life</t>
        </is>
      </c>
    </row>
    <row r="9">
      <c r="A9" s="14" t="n">
        <v>45853</v>
      </c>
      <c r="B9" s="6" t="inlineStr">
        <is>
          <t>Wax Cartridge 100g</t>
        </is>
      </c>
      <c r="C9" s="6">
        <f>IFERROR(VLOOKUP(B9,'Lists &amp; Settings'!$A$3:$D$200,2,FALSE),"")</f>
        <v/>
      </c>
      <c r="D9" s="6">
        <f>IFERROR(VLOOKUP(B9,'Lists &amp; Settings'!$A$3:$D$200,3,FALSE),"")</f>
        <v/>
      </c>
      <c r="E9" s="6" t="inlineStr">
        <is>
          <t>WX-0715</t>
        </is>
      </c>
      <c r="F9" s="6" t="inlineStr">
        <is>
          <t>SalonSupply Ltd</t>
        </is>
      </c>
      <c r="G9" s="6" t="inlineStr">
        <is>
          <t>Backroom</t>
        </is>
      </c>
      <c r="H9" s="6" t="n">
        <v>50</v>
      </c>
      <c r="I9" s="6" t="inlineStr">
        <is>
          <t>cartridge</t>
        </is>
      </c>
      <c r="J9" s="15" t="n">
        <v>1.4</v>
      </c>
      <c r="K9" s="14" t="n">
        <v>45980</v>
      </c>
      <c r="L9" s="8">
        <f>IFERROR(IF(COUNTIF(A9:K9,"&lt;&gt;")=0,"",K9-TODAY()),"")</f>
        <v/>
      </c>
      <c r="M9" s="6">
        <f>IFERROR(IF(COUNTIF(A9:K9,"&lt;&gt;")=0,"",IF(K9&lt;TODAY(),"Expired",IF(K9&lt;=TODAY()+'Lists &amp; Settings'!$B$10,"Expiring Soon","OK"))),"" )</f>
        <v/>
      </c>
      <c r="N9" s="8">
        <f>IFERROR(IF(COUNTIF(A9:K9,"&lt;&gt;")=0,"", H9-SUMIFS(StockOut!$E:$E,StockOut!$B:$B,B9,StockOut!$C:$C,E9)), "" )</f>
        <v/>
      </c>
      <c r="O9" s="16">
        <f>IFERROR(IF(N9="","",N9*J9),"")</f>
        <v/>
      </c>
      <c r="P9" s="6" t="inlineStr">
        <is>
          <t>For strip waxing</t>
        </is>
      </c>
    </row>
    <row r="10">
      <c r="A10" s="14" t="n">
        <v>45901</v>
      </c>
      <c r="B10" s="6" t="inlineStr">
        <is>
          <t>Spray Tan Solution 1L</t>
        </is>
      </c>
      <c r="C10" s="6">
        <f>IFERROR(VLOOKUP(B10,'Lists &amp; Settings'!$A$3:$D$200,2,FALSE),"")</f>
        <v/>
      </c>
      <c r="D10" s="6">
        <f>IFERROR(VLOOKUP(B10,'Lists &amp; Settings'!$A$3:$D$200,3,FALSE),"")</f>
        <v/>
      </c>
      <c r="E10" s="6" t="inlineStr">
        <is>
          <t>ST-0901</t>
        </is>
      </c>
      <c r="F10" s="6" t="inlineStr">
        <is>
          <t>HairPro Wholesale</t>
        </is>
      </c>
      <c r="G10" s="6" t="inlineStr">
        <is>
          <t>Backroom</t>
        </is>
      </c>
      <c r="H10" s="6" t="n">
        <v>4</v>
      </c>
      <c r="I10" s="6" t="inlineStr">
        <is>
          <t>bottle</t>
        </is>
      </c>
      <c r="J10" s="15" t="n">
        <v>18</v>
      </c>
      <c r="K10" s="14" t="n">
        <v>46040</v>
      </c>
      <c r="L10" s="8">
        <f>IFERROR(IF(COUNTIF(A10:K10,"&lt;&gt;")=0,"",K10-TODAY()),"")</f>
        <v/>
      </c>
      <c r="M10" s="6">
        <f>IFERROR(IF(COUNTIF(A10:K10,"&lt;&gt;")=0,"",IF(K10&lt;TODAY(),"Expired",IF(K10&lt;=TODAY()+'Lists &amp; Settings'!$B$10,"Expiring Soon","OK"))),"" )</f>
        <v/>
      </c>
      <c r="N10" s="8">
        <f>IFERROR(IF(COUNTIF(A10:K10,"&lt;&gt;")=0,"", H10-SUMIFS(StockOut!$E:$E,StockOut!$B:$B,B10,StockOut!$C:$C,E10)), "" )</f>
        <v/>
      </c>
      <c r="O10" s="16">
        <f>IFERROR(IF(N10="","",N10*J10),"")</f>
        <v/>
      </c>
      <c r="P10" s="6" t="inlineStr">
        <is>
          <t>Store cool; expires sooner once opened</t>
        </is>
      </c>
    </row>
    <row r="11">
      <c r="A11" s="17" t="n">
        <v>45838</v>
      </c>
      <c r="B11" s="6" t="inlineStr">
        <is>
          <t>Brow Tint 15ml</t>
        </is>
      </c>
      <c r="C11" s="6">
        <f>IFERROR(VLOOKUP(B11,'Lists &amp; Settings'!$A$3:$D$200,2,FALSE),"")</f>
        <v/>
      </c>
      <c r="D11" s="6">
        <f>IFERROR(VLOOKUP(B11,'Lists &amp; Settings'!$A$3:$D$200,3,FALSE),"")</f>
        <v/>
      </c>
      <c r="E11" s="6" t="inlineStr">
        <is>
          <t>BT-0630</t>
        </is>
      </c>
      <c r="F11" s="6" t="inlineStr">
        <is>
          <t>SalonSupply Ltd</t>
        </is>
      </c>
      <c r="G11" s="6" t="inlineStr">
        <is>
          <t>Color Bar</t>
        </is>
      </c>
      <c r="H11" s="6" t="n">
        <v>24</v>
      </c>
      <c r="I11" s="6" t="inlineStr">
        <is>
          <t>tube</t>
        </is>
      </c>
      <c r="J11" s="16" t="n">
        <v>3.2</v>
      </c>
      <c r="K11" s="17" t="n">
        <v>46100</v>
      </c>
      <c r="L11" s="8">
        <f>IFERROR(IF(COUNTIF(A11:K11,"&lt;&gt;")=0,"",K11-TODAY()),"")</f>
        <v/>
      </c>
      <c r="M11" s="6">
        <f>IFERROR(IF(COUNTIF(A11:K11,"&lt;&gt;")=0,"",IF(K11&lt;TODAY(),"Expired",IF(K11&lt;=TODAY()+'Lists &amp; Settings'!$B$10,"Expiring Soon","OK"))),"" )</f>
        <v/>
      </c>
      <c r="N11" s="8">
        <f>IFERROR(IF(COUNTIF(A11:K11,"&lt;&gt;")=0,"", H11-SUMIFS(StockOut!$E:$E,StockOut!$B:$B,B11,StockOut!$C:$C,E11)), "" )</f>
        <v/>
      </c>
      <c r="O11" s="16">
        <f>IFERROR(IF(N11="","",N11*J11),"")</f>
        <v/>
      </c>
      <c r="P11" s="6" t="inlineStr">
        <is>
          <t>Oxidative tint</t>
        </is>
      </c>
    </row>
    <row r="12">
      <c r="A12" s="17" t="n">
        <v>45874</v>
      </c>
      <c r="B12" s="6" t="inlineStr">
        <is>
          <t>SPF 30 Face Cream 50ml</t>
        </is>
      </c>
      <c r="C12" s="6">
        <f>IFERROR(VLOOKUP(B12,'Lists &amp; Settings'!$A$3:$D$200,2,FALSE),"")</f>
        <v/>
      </c>
      <c r="D12" s="6">
        <f>IFERROR(VLOOKUP(B12,'Lists &amp; Settings'!$A$3:$D$200,3,FALSE),"")</f>
        <v/>
      </c>
      <c r="E12" s="6" t="inlineStr">
        <is>
          <t>SPF-0805</t>
        </is>
      </c>
      <c r="F12" s="6" t="inlineStr">
        <is>
          <t>BeautyTrade UK</t>
        </is>
      </c>
      <c r="G12" s="6" t="inlineStr">
        <is>
          <t>Display Shelf B</t>
        </is>
      </c>
      <c r="H12" s="6" t="n">
        <v>36</v>
      </c>
      <c r="I12" s="6" t="inlineStr">
        <is>
          <t>tube</t>
        </is>
      </c>
      <c r="J12" s="16" t="n">
        <v>4.8</v>
      </c>
      <c r="K12" s="17" t="n">
        <v>46142</v>
      </c>
      <c r="L12" s="8">
        <f>IFERROR(IF(COUNTIF(A12:K12,"&lt;&gt;")=0,"",K12-TODAY()),"")</f>
        <v/>
      </c>
      <c r="M12" s="6">
        <f>IFERROR(IF(COUNTIF(A12:K12,"&lt;&gt;")=0,"",IF(K12&lt;TODAY(),"Expired",IF(K12&lt;=TODAY()+'Lists &amp; Settings'!$B$10,"Expiring Soon","OK"))),"" )</f>
        <v/>
      </c>
      <c r="N12" s="8">
        <f>IFERROR(IF(COUNTIF(A12:K12,"&lt;&gt;")=0,"", H12-SUMIFS(StockOut!$E:$E,StockOut!$B:$B,B12,StockOut!$C:$C,E12)), "" )</f>
        <v/>
      </c>
      <c r="O12" s="16">
        <f>IFERROR(IF(N12="","",N12*J12),"")</f>
        <v/>
      </c>
      <c r="P12" s="6" t="inlineStr">
        <is>
          <t>Sun care; printed expiry</t>
        </is>
      </c>
    </row>
    <row r="13">
      <c r="A13" s="17" t="n">
        <v>45879</v>
      </c>
      <c r="B13" s="6" t="inlineStr">
        <is>
          <t>Vitamin C Serum 30ml</t>
        </is>
      </c>
      <c r="C13" s="6">
        <f>IFERROR(VLOOKUP(B13,'Lists &amp; Settings'!$A$3:$D$200,2,FALSE),"")</f>
        <v/>
      </c>
      <c r="D13" s="6">
        <f>IFERROR(VLOOKUP(B13,'Lists &amp; Settings'!$A$3:$D$200,3,FALSE),"")</f>
        <v/>
      </c>
      <c r="E13" s="6" t="inlineStr">
        <is>
          <t>VC-0810</t>
        </is>
      </c>
      <c r="F13" s="6" t="inlineStr">
        <is>
          <t>BeautyTrade UK</t>
        </is>
      </c>
      <c r="G13" s="6" t="inlineStr">
        <is>
          <t>Display Shelf B</t>
        </is>
      </c>
      <c r="H13" s="6" t="n">
        <v>20</v>
      </c>
      <c r="I13" s="6" t="inlineStr">
        <is>
          <t>bottle</t>
        </is>
      </c>
      <c r="J13" s="16" t="n">
        <v>7.5</v>
      </c>
      <c r="K13" s="17" t="n">
        <v>46203</v>
      </c>
      <c r="L13" s="8">
        <f>IFERROR(IF(COUNTIF(A13:K13,"&lt;&gt;")=0,"",K13-TODAY()),"")</f>
        <v/>
      </c>
      <c r="M13" s="6">
        <f>IFERROR(IF(COUNTIF(A13:K13,"&lt;&gt;")=0,"",IF(K13&lt;TODAY(),"Expired",IF(K13&lt;=TODAY()+'Lists &amp; Settings'!$B$10,"Expiring Soon","OK"))),"" )</f>
        <v/>
      </c>
      <c r="N13" s="8">
        <f>IFERROR(IF(COUNTIF(A13:K13,"&lt;&gt;")=0,"", H13-SUMIFS(StockOut!$E:$E,StockOut!$B:$B,B13,StockOut!$C:$C,E13)), "" )</f>
        <v/>
      </c>
      <c r="O13" s="16">
        <f>IFERROR(IF(N13="","",N13*J13),"")</f>
        <v/>
      </c>
      <c r="P13" s="6" t="inlineStr">
        <is>
          <t>Stability-sensitive</t>
        </is>
      </c>
    </row>
    <row r="14">
      <c r="A14" s="17" t="n">
        <v>45805</v>
      </c>
      <c r="B14" s="6" t="inlineStr">
        <is>
          <t>Sheet Mask (Hyaluronic) 1pc</t>
        </is>
      </c>
      <c r="C14" s="6">
        <f>IFERROR(VLOOKUP(B14,'Lists &amp; Settings'!$A$3:$D$200,2,FALSE),"")</f>
        <v/>
      </c>
      <c r="D14" s="6">
        <f>IFERROR(VLOOKUP(B14,'Lists &amp; Settings'!$A$3:$D$200,3,FALSE),"")</f>
        <v/>
      </c>
      <c r="E14" s="6" t="inlineStr">
        <is>
          <t>SM-0528</t>
        </is>
      </c>
      <c r="F14" s="6" t="inlineStr">
        <is>
          <t>BeautyTrade UK</t>
        </is>
      </c>
      <c r="G14" s="6" t="inlineStr">
        <is>
          <t>Display Shelf A</t>
        </is>
      </c>
      <c r="H14" s="6" t="n">
        <v>100</v>
      </c>
      <c r="I14" s="6" t="inlineStr">
        <is>
          <t>unit</t>
        </is>
      </c>
      <c r="J14" s="16" t="n">
        <v>0.6</v>
      </c>
      <c r="K14" s="17" t="n">
        <v>46112</v>
      </c>
      <c r="L14" s="8">
        <f>IFERROR(IF(COUNTIF(A14:K14,"&lt;&gt;")=0,"",K14-TODAY()),"")</f>
        <v/>
      </c>
      <c r="M14" s="6">
        <f>IFERROR(IF(COUNTIF(A14:K14,"&lt;&gt;")=0,"",IF(K14&lt;TODAY(),"Expired",IF(K14&lt;=TODAY()+'Lists &amp; Settings'!$B$10,"Expiring Soon","OK"))),"" )</f>
        <v/>
      </c>
      <c r="N14" s="8">
        <f>IFERROR(IF(COUNTIF(A14:K14,"&lt;&gt;")=0,"", H14-SUMIFS(StockOut!$E:$E,StockOut!$B:$B,B14,StockOut!$C:$C,E14)), "" )</f>
        <v/>
      </c>
      <c r="O14" s="16">
        <f>IFERROR(IF(N14="","",N14*J14),"")</f>
        <v/>
      </c>
      <c r="P14" s="6" t="inlineStr">
        <is>
          <t>Foil sachets</t>
        </is>
      </c>
    </row>
    <row r="15">
      <c r="A15" s="17" t="n">
        <v>45840</v>
      </c>
      <c r="B15" s="6" t="inlineStr">
        <is>
          <t>Peroxide Developer 6% 1L</t>
        </is>
      </c>
      <c r="C15" s="6">
        <f>IFERROR(VLOOKUP(B15,'Lists &amp; Settings'!$A$3:$D$200,2,FALSE),"")</f>
        <v/>
      </c>
      <c r="D15" s="6">
        <f>IFERROR(VLOOKUP(B15,'Lists &amp; Settings'!$A$3:$D$200,3,FALSE),"")</f>
        <v/>
      </c>
      <c r="E15" s="6" t="inlineStr">
        <is>
          <t>PD6-0702</t>
        </is>
      </c>
      <c r="F15" s="6" t="inlineStr">
        <is>
          <t>HairPro Wholesale</t>
        </is>
      </c>
      <c r="G15" s="6" t="inlineStr">
        <is>
          <t>Backroom</t>
        </is>
      </c>
      <c r="H15" s="6" t="n">
        <v>6</v>
      </c>
      <c r="I15" s="6" t="inlineStr">
        <is>
          <t>bottle</t>
        </is>
      </c>
      <c r="J15" s="16" t="n">
        <v>2.1</v>
      </c>
      <c r="K15" s="17" t="n">
        <v>46418</v>
      </c>
      <c r="L15" s="8">
        <f>IFERROR(IF(COUNTIF(A15:K15,"&lt;&gt;")=0,"",K15-TODAY()),"")</f>
        <v/>
      </c>
      <c r="M15" s="6">
        <f>IFERROR(IF(COUNTIF(A15:K15,"&lt;&gt;")=0,"",IF(K15&lt;TODAY(),"Expired",IF(K15&lt;=TODAY()+'Lists &amp; Settings'!$B$10,"Expiring Soon","OK"))),"" )</f>
        <v/>
      </c>
      <c r="N15" s="8">
        <f>IFERROR(IF(COUNTIF(A15:K15,"&lt;&gt;")=0,"", H15-SUMIFS(StockOut!$E:$E,StockOut!$B:$B,B15,StockOut!$C:$C,E15)), "" )</f>
        <v/>
      </c>
      <c r="O15" s="16">
        <f>IFERROR(IF(N15="","",N15*J15),"")</f>
        <v/>
      </c>
      <c r="P15" s="6" t="inlineStr">
        <is>
          <t>Manufacturer expiry</t>
        </is>
      </c>
    </row>
    <row r="16">
      <c r="A16" s="17" t="n"/>
      <c r="B16" s="6" t="n"/>
      <c r="C16" s="6">
        <f>IFERROR(VLOOKUP(B16,'Lists &amp; Settings'!$A$3:$D$200,2,FALSE),"")</f>
        <v/>
      </c>
      <c r="D16" s="6">
        <f>IFERROR(VLOOKUP(B16,'Lists &amp; Settings'!$A$3:$D$200,3,FALSE),"")</f>
        <v/>
      </c>
      <c r="E16" s="6" t="n"/>
      <c r="F16" s="6" t="n"/>
      <c r="G16" s="6" t="n"/>
      <c r="H16" s="6" t="n"/>
      <c r="I16" s="6">
        <f>IFERROR(IF(I16="",""&amp;VLOOKUP(B16,'Lists &amp; Settings'!$A$3:$D$200,4,FALSE),I16),"")</f>
        <v/>
      </c>
      <c r="J16" s="16" t="n"/>
      <c r="K16" s="17" t="n"/>
      <c r="L16" s="8">
        <f>IFERROR(IF(COUNTIF(A16:K16,"&lt;&gt;")=0,"",K16-TODAY()),"")</f>
        <v/>
      </c>
      <c r="M16" s="6">
        <f>IFERROR(IF(COUNTIF(A16:K16,"&lt;&gt;")=0,"",IF(K16&lt;TODAY(),"Expired",IF(K16&lt;=TODAY()+'Lists &amp; Settings'!$B$10,"Expiring Soon","OK"))),"" )</f>
        <v/>
      </c>
      <c r="N16" s="8">
        <f>IFERROR(IF(COUNTIF(A16:K16,"&lt;&gt;")=0,"", H16-SUMIFS(StockOut!$E:$E,StockOut!$B:$B,B16,StockOut!$C:$C,E16)), "" )</f>
        <v/>
      </c>
      <c r="O16" s="16">
        <f>IFERROR(IF(N16="","",N16*J16),"")</f>
        <v/>
      </c>
      <c r="P16" s="6" t="n"/>
    </row>
    <row r="17">
      <c r="A17" s="17" t="n"/>
      <c r="B17" s="6" t="n"/>
      <c r="C17" s="6">
        <f>IFERROR(VLOOKUP(B17,'Lists &amp; Settings'!$A$3:$D$200,2,FALSE),"")</f>
        <v/>
      </c>
      <c r="D17" s="6">
        <f>IFERROR(VLOOKUP(B17,'Lists &amp; Settings'!$A$3:$D$200,3,FALSE),"")</f>
        <v/>
      </c>
      <c r="E17" s="6" t="n"/>
      <c r="F17" s="6" t="n"/>
      <c r="G17" s="6" t="n"/>
      <c r="H17" s="6" t="n"/>
      <c r="I17" s="6">
        <f>IFERROR(IF(I17="",""&amp;VLOOKUP(B17,'Lists &amp; Settings'!$A$3:$D$200,4,FALSE),I17),"")</f>
        <v/>
      </c>
      <c r="J17" s="16" t="n"/>
      <c r="K17" s="17" t="n"/>
      <c r="L17" s="8">
        <f>IFERROR(IF(COUNTIF(A17:K17,"&lt;&gt;")=0,"",K17-TODAY()),"")</f>
        <v/>
      </c>
      <c r="M17" s="6">
        <f>IFERROR(IF(COUNTIF(A17:K17,"&lt;&gt;")=0,"",IF(K17&lt;TODAY(),"Expired",IF(K17&lt;=TODAY()+'Lists &amp; Settings'!$B$10,"Expiring Soon","OK"))),"" )</f>
        <v/>
      </c>
      <c r="N17" s="8">
        <f>IFERROR(IF(COUNTIF(A17:K17,"&lt;&gt;")=0,"", H17-SUMIFS(StockOut!$E:$E,StockOut!$B:$B,B17,StockOut!$C:$C,E17)), "" )</f>
        <v/>
      </c>
      <c r="O17" s="16">
        <f>IFERROR(IF(N17="","",N17*J17),"")</f>
        <v/>
      </c>
      <c r="P17" s="6" t="n"/>
    </row>
    <row r="18">
      <c r="A18" s="17" t="n"/>
      <c r="B18" s="6" t="n"/>
      <c r="C18" s="6">
        <f>IFERROR(VLOOKUP(B18,'Lists &amp; Settings'!$A$3:$D$200,2,FALSE),"")</f>
        <v/>
      </c>
      <c r="D18" s="6">
        <f>IFERROR(VLOOKUP(B18,'Lists &amp; Settings'!$A$3:$D$200,3,FALSE),"")</f>
        <v/>
      </c>
      <c r="E18" s="6" t="n"/>
      <c r="F18" s="6" t="n"/>
      <c r="G18" s="6" t="n"/>
      <c r="H18" s="6" t="n"/>
      <c r="I18" s="6">
        <f>IFERROR(IF(I18="",""&amp;VLOOKUP(B18,'Lists &amp; Settings'!$A$3:$D$200,4,FALSE),I18),"")</f>
        <v/>
      </c>
      <c r="J18" s="16" t="n"/>
      <c r="K18" s="17" t="n"/>
      <c r="L18" s="8">
        <f>IFERROR(IF(COUNTIF(A18:K18,"&lt;&gt;")=0,"",K18-TODAY()),"")</f>
        <v/>
      </c>
      <c r="M18" s="6">
        <f>IFERROR(IF(COUNTIF(A18:K18,"&lt;&gt;")=0,"",IF(K18&lt;TODAY(),"Expired",IF(K18&lt;=TODAY()+'Lists &amp; Settings'!$B$10,"Expiring Soon","OK"))),"" )</f>
        <v/>
      </c>
      <c r="N18" s="8">
        <f>IFERROR(IF(COUNTIF(A18:K18,"&lt;&gt;")=0,"", H18-SUMIFS(StockOut!$E:$E,StockOut!$B:$B,B18,StockOut!$C:$C,E18)), "" )</f>
        <v/>
      </c>
      <c r="O18" s="16">
        <f>IFERROR(IF(N18="","",N18*J18),"")</f>
        <v/>
      </c>
      <c r="P18" s="6" t="n"/>
    </row>
    <row r="19">
      <c r="A19" s="17" t="n"/>
      <c r="B19" s="6" t="n"/>
      <c r="C19" s="6">
        <f>IFERROR(VLOOKUP(B19,'Lists &amp; Settings'!$A$3:$D$200,2,FALSE),"")</f>
        <v/>
      </c>
      <c r="D19" s="6">
        <f>IFERROR(VLOOKUP(B19,'Lists &amp; Settings'!$A$3:$D$200,3,FALSE),"")</f>
        <v/>
      </c>
      <c r="E19" s="6" t="n"/>
      <c r="F19" s="6" t="n"/>
      <c r="G19" s="6" t="n"/>
      <c r="H19" s="6" t="n"/>
      <c r="I19" s="6">
        <f>IFERROR(IF(I19="",""&amp;VLOOKUP(B19,'Lists &amp; Settings'!$A$3:$D$200,4,FALSE),I19),"")</f>
        <v/>
      </c>
      <c r="J19" s="16" t="n"/>
      <c r="K19" s="17" t="n"/>
      <c r="L19" s="8">
        <f>IFERROR(IF(COUNTIF(A19:K19,"&lt;&gt;")=0,"",K19-TODAY()),"")</f>
        <v/>
      </c>
      <c r="M19" s="6">
        <f>IFERROR(IF(COUNTIF(A19:K19,"&lt;&gt;")=0,"",IF(K19&lt;TODAY(),"Expired",IF(K19&lt;=TODAY()+'Lists &amp; Settings'!$B$10,"Expiring Soon","OK"))),"" )</f>
        <v/>
      </c>
      <c r="N19" s="8">
        <f>IFERROR(IF(COUNTIF(A19:K19,"&lt;&gt;")=0,"", H19-SUMIFS(StockOut!$E:$E,StockOut!$B:$B,B19,StockOut!$C:$C,E19)), "" )</f>
        <v/>
      </c>
      <c r="O19" s="16">
        <f>IFERROR(IF(N19="","",N19*J19),"")</f>
        <v/>
      </c>
      <c r="P19" s="6" t="n"/>
    </row>
    <row r="20">
      <c r="A20" s="17" t="n"/>
      <c r="B20" s="6" t="n"/>
      <c r="C20" s="6">
        <f>IFERROR(VLOOKUP(B20,'Lists &amp; Settings'!$A$3:$D$200,2,FALSE),"")</f>
        <v/>
      </c>
      <c r="D20" s="6">
        <f>IFERROR(VLOOKUP(B20,'Lists &amp; Settings'!$A$3:$D$200,3,FALSE),"")</f>
        <v/>
      </c>
      <c r="E20" s="6" t="n"/>
      <c r="F20" s="6" t="n"/>
      <c r="G20" s="6" t="n"/>
      <c r="H20" s="6" t="n"/>
      <c r="I20" s="6">
        <f>IFERROR(IF(I20="",""&amp;VLOOKUP(B20,'Lists &amp; Settings'!$A$3:$D$200,4,FALSE),I20),"")</f>
        <v/>
      </c>
      <c r="J20" s="16" t="n"/>
      <c r="K20" s="17" t="n"/>
      <c r="L20" s="8">
        <f>IFERROR(IF(COUNTIF(A20:K20,"&lt;&gt;")=0,"",K20-TODAY()),"")</f>
        <v/>
      </c>
      <c r="M20" s="6">
        <f>IFERROR(IF(COUNTIF(A20:K20,"&lt;&gt;")=0,"",IF(K20&lt;TODAY(),"Expired",IF(K20&lt;=TODAY()+'Lists &amp; Settings'!$B$10,"Expiring Soon","OK"))),"" )</f>
        <v/>
      </c>
      <c r="N20" s="8">
        <f>IFERROR(IF(COUNTIF(A20:K20,"&lt;&gt;")=0,"", H20-SUMIFS(StockOut!$E:$E,StockOut!$B:$B,B20,StockOut!$C:$C,E20)), "" )</f>
        <v/>
      </c>
      <c r="O20" s="16">
        <f>IFERROR(IF(N20="","",N20*J20),"")</f>
        <v/>
      </c>
      <c r="P20" s="6" t="n"/>
    </row>
    <row r="21">
      <c r="A21" s="17" t="n"/>
      <c r="B21" s="6" t="n"/>
      <c r="C21" s="6">
        <f>IFERROR(VLOOKUP(B21,'Lists &amp; Settings'!$A$3:$D$200,2,FALSE),"")</f>
        <v/>
      </c>
      <c r="D21" s="6">
        <f>IFERROR(VLOOKUP(B21,'Lists &amp; Settings'!$A$3:$D$200,3,FALSE),"")</f>
        <v/>
      </c>
      <c r="E21" s="6" t="n"/>
      <c r="F21" s="6" t="n"/>
      <c r="G21" s="6" t="n"/>
      <c r="H21" s="6" t="n"/>
      <c r="I21" s="6">
        <f>IFERROR(IF(I21="",""&amp;VLOOKUP(B21,'Lists &amp; Settings'!$A$3:$D$200,4,FALSE),I21),"")</f>
        <v/>
      </c>
      <c r="J21" s="16" t="n"/>
      <c r="K21" s="17" t="n"/>
      <c r="L21" s="8">
        <f>IFERROR(IF(COUNTIF(A21:K21,"&lt;&gt;")=0,"",K21-TODAY()),"")</f>
        <v/>
      </c>
      <c r="M21" s="6">
        <f>IFERROR(IF(COUNTIF(A21:K21,"&lt;&gt;")=0,"",IF(K21&lt;TODAY(),"Expired",IF(K21&lt;=TODAY()+'Lists &amp; Settings'!$B$10,"Expiring Soon","OK"))),"" )</f>
        <v/>
      </c>
      <c r="N21" s="8">
        <f>IFERROR(IF(COUNTIF(A21:K21,"&lt;&gt;")=0,"", H21-SUMIFS(StockOut!$E:$E,StockOut!$B:$B,B21,StockOut!$C:$C,E21)), "" )</f>
        <v/>
      </c>
      <c r="O21" s="16">
        <f>IFERROR(IF(N21="","",N21*J21),"")</f>
        <v/>
      </c>
      <c r="P21" s="6" t="n"/>
    </row>
    <row r="22">
      <c r="A22" s="17" t="n"/>
      <c r="B22" s="6" t="n"/>
      <c r="C22" s="6">
        <f>IFERROR(VLOOKUP(B22,'Lists &amp; Settings'!$A$3:$D$200,2,FALSE),"")</f>
        <v/>
      </c>
      <c r="D22" s="6">
        <f>IFERROR(VLOOKUP(B22,'Lists &amp; Settings'!$A$3:$D$200,3,FALSE),"")</f>
        <v/>
      </c>
      <c r="E22" s="6" t="n"/>
      <c r="F22" s="6" t="n"/>
      <c r="G22" s="6" t="n"/>
      <c r="H22" s="6" t="n"/>
      <c r="I22" s="6">
        <f>IFERROR(IF(I22="",""&amp;VLOOKUP(B22,'Lists &amp; Settings'!$A$3:$D$200,4,FALSE),I22),"")</f>
        <v/>
      </c>
      <c r="J22" s="16" t="n"/>
      <c r="K22" s="17" t="n"/>
      <c r="L22" s="8">
        <f>IFERROR(IF(COUNTIF(A22:K22,"&lt;&gt;")=0,"",K22-TODAY()),"")</f>
        <v/>
      </c>
      <c r="M22" s="6">
        <f>IFERROR(IF(COUNTIF(A22:K22,"&lt;&gt;")=0,"",IF(K22&lt;TODAY(),"Expired",IF(K22&lt;=TODAY()+'Lists &amp; Settings'!$B$10,"Expiring Soon","OK"))),"" )</f>
        <v/>
      </c>
      <c r="N22" s="8">
        <f>IFERROR(IF(COUNTIF(A22:K22,"&lt;&gt;")=0,"", H22-SUMIFS(StockOut!$E:$E,StockOut!$B:$B,B22,StockOut!$C:$C,E22)), "" )</f>
        <v/>
      </c>
      <c r="O22" s="16">
        <f>IFERROR(IF(N22="","",N22*J22),"")</f>
        <v/>
      </c>
      <c r="P22" s="6" t="n"/>
    </row>
    <row r="23">
      <c r="A23" s="17" t="n"/>
      <c r="B23" s="6" t="n"/>
      <c r="C23" s="6">
        <f>IFERROR(VLOOKUP(B23,'Lists &amp; Settings'!$A$3:$D$200,2,FALSE),"")</f>
        <v/>
      </c>
      <c r="D23" s="6">
        <f>IFERROR(VLOOKUP(B23,'Lists &amp; Settings'!$A$3:$D$200,3,FALSE),"")</f>
        <v/>
      </c>
      <c r="E23" s="6" t="n"/>
      <c r="F23" s="6" t="n"/>
      <c r="G23" s="6" t="n"/>
      <c r="H23" s="6" t="n"/>
      <c r="I23" s="6">
        <f>IFERROR(IF(I23="",""&amp;VLOOKUP(B23,'Lists &amp; Settings'!$A$3:$D$200,4,FALSE),I23),"")</f>
        <v/>
      </c>
      <c r="J23" s="16" t="n"/>
      <c r="K23" s="17" t="n"/>
      <c r="L23" s="8">
        <f>IFERROR(IF(COUNTIF(A23:K23,"&lt;&gt;")=0,"",K23-TODAY()),"")</f>
        <v/>
      </c>
      <c r="M23" s="6">
        <f>IFERROR(IF(COUNTIF(A23:K23,"&lt;&gt;")=0,"",IF(K23&lt;TODAY(),"Expired",IF(K23&lt;=TODAY()+'Lists &amp; Settings'!$B$10,"Expiring Soon","OK"))),"" )</f>
        <v/>
      </c>
      <c r="N23" s="8">
        <f>IFERROR(IF(COUNTIF(A23:K23,"&lt;&gt;")=0,"", H23-SUMIFS(StockOut!$E:$E,StockOut!$B:$B,B23,StockOut!$C:$C,E23)), "" )</f>
        <v/>
      </c>
      <c r="O23" s="16">
        <f>IFERROR(IF(N23="","",N23*J23),"")</f>
        <v/>
      </c>
      <c r="P23" s="6" t="n"/>
    </row>
    <row r="24">
      <c r="A24" s="17" t="n"/>
      <c r="B24" s="6" t="n"/>
      <c r="C24" s="6">
        <f>IFERROR(VLOOKUP(B24,'Lists &amp; Settings'!$A$3:$D$200,2,FALSE),"")</f>
        <v/>
      </c>
      <c r="D24" s="6">
        <f>IFERROR(VLOOKUP(B24,'Lists &amp; Settings'!$A$3:$D$200,3,FALSE),"")</f>
        <v/>
      </c>
      <c r="E24" s="6" t="n"/>
      <c r="F24" s="6" t="n"/>
      <c r="G24" s="6" t="n"/>
      <c r="H24" s="6" t="n"/>
      <c r="I24" s="6">
        <f>IFERROR(IF(I24="",""&amp;VLOOKUP(B24,'Lists &amp; Settings'!$A$3:$D$200,4,FALSE),I24),"")</f>
        <v/>
      </c>
      <c r="J24" s="16" t="n"/>
      <c r="K24" s="17" t="n"/>
      <c r="L24" s="8">
        <f>IFERROR(IF(COUNTIF(A24:K24,"&lt;&gt;")=0,"",K24-TODAY()),"")</f>
        <v/>
      </c>
      <c r="M24" s="6">
        <f>IFERROR(IF(COUNTIF(A24:K24,"&lt;&gt;")=0,"",IF(K24&lt;TODAY(),"Expired",IF(K24&lt;=TODAY()+'Lists &amp; Settings'!$B$10,"Expiring Soon","OK"))),"" )</f>
        <v/>
      </c>
      <c r="N24" s="8">
        <f>IFERROR(IF(COUNTIF(A24:K24,"&lt;&gt;")=0,"", H24-SUMIFS(StockOut!$E:$E,StockOut!$B:$B,B24,StockOut!$C:$C,E24)), "" )</f>
        <v/>
      </c>
      <c r="O24" s="16">
        <f>IFERROR(IF(N24="","",N24*J24),"")</f>
        <v/>
      </c>
      <c r="P24" s="6" t="n"/>
    </row>
    <row r="25">
      <c r="A25" s="17" t="n"/>
      <c r="B25" s="6" t="n"/>
      <c r="C25" s="6">
        <f>IFERROR(VLOOKUP(B25,'Lists &amp; Settings'!$A$3:$D$200,2,FALSE),"")</f>
        <v/>
      </c>
      <c r="D25" s="6">
        <f>IFERROR(VLOOKUP(B25,'Lists &amp; Settings'!$A$3:$D$200,3,FALSE),"")</f>
        <v/>
      </c>
      <c r="E25" s="6" t="n"/>
      <c r="F25" s="6" t="n"/>
      <c r="G25" s="6" t="n"/>
      <c r="H25" s="6" t="n"/>
      <c r="I25" s="6">
        <f>IFERROR(IF(I25="",""&amp;VLOOKUP(B25,'Lists &amp; Settings'!$A$3:$D$200,4,FALSE),I25),"")</f>
        <v/>
      </c>
      <c r="J25" s="16" t="n"/>
      <c r="K25" s="17" t="n"/>
      <c r="L25" s="8">
        <f>IFERROR(IF(COUNTIF(A25:K25,"&lt;&gt;")=0,"",K25-TODAY()),"")</f>
        <v/>
      </c>
      <c r="M25" s="6">
        <f>IFERROR(IF(COUNTIF(A25:K25,"&lt;&gt;")=0,"",IF(K25&lt;TODAY(),"Expired",IF(K25&lt;=TODAY()+'Lists &amp; Settings'!$B$10,"Expiring Soon","OK"))),"" )</f>
        <v/>
      </c>
      <c r="N25" s="8">
        <f>IFERROR(IF(COUNTIF(A25:K25,"&lt;&gt;")=0,"", H25-SUMIFS(StockOut!$E:$E,StockOut!$B:$B,B25,StockOut!$C:$C,E25)), "" )</f>
        <v/>
      </c>
      <c r="O25" s="16">
        <f>IFERROR(IF(N25="","",N25*J25),"")</f>
        <v/>
      </c>
      <c r="P25" s="6" t="n"/>
    </row>
    <row r="26">
      <c r="A26" s="17" t="n"/>
      <c r="B26" s="6" t="n"/>
      <c r="C26" s="6">
        <f>IFERROR(VLOOKUP(B26,'Lists &amp; Settings'!$A$3:$D$200,2,FALSE),"")</f>
        <v/>
      </c>
      <c r="D26" s="6">
        <f>IFERROR(VLOOKUP(B26,'Lists &amp; Settings'!$A$3:$D$200,3,FALSE),"")</f>
        <v/>
      </c>
      <c r="E26" s="6" t="n"/>
      <c r="F26" s="6" t="n"/>
      <c r="G26" s="6" t="n"/>
      <c r="H26" s="6" t="n"/>
      <c r="I26" s="6">
        <f>IFERROR(IF(I26="",""&amp;VLOOKUP(B26,'Lists &amp; Settings'!$A$3:$D$200,4,FALSE),I26),"")</f>
        <v/>
      </c>
      <c r="J26" s="16" t="n"/>
      <c r="K26" s="17" t="n"/>
      <c r="L26" s="8">
        <f>IFERROR(IF(COUNTIF(A26:K26,"&lt;&gt;")=0,"",K26-TODAY()),"")</f>
        <v/>
      </c>
      <c r="M26" s="6">
        <f>IFERROR(IF(COUNTIF(A26:K26,"&lt;&gt;")=0,"",IF(K26&lt;TODAY(),"Expired",IF(K26&lt;=TODAY()+'Lists &amp; Settings'!$B$10,"Expiring Soon","OK"))),"" )</f>
        <v/>
      </c>
      <c r="N26" s="8">
        <f>IFERROR(IF(COUNTIF(A26:K26,"&lt;&gt;")=0,"", H26-SUMIFS(StockOut!$E:$E,StockOut!$B:$B,B26,StockOut!$C:$C,E26)), "" )</f>
        <v/>
      </c>
      <c r="O26" s="16">
        <f>IFERROR(IF(N26="","",N26*J26),"")</f>
        <v/>
      </c>
      <c r="P26" s="6" t="n"/>
    </row>
    <row r="27">
      <c r="A27" s="17" t="n"/>
      <c r="B27" s="6" t="n"/>
      <c r="C27" s="6">
        <f>IFERROR(VLOOKUP(B27,'Lists &amp; Settings'!$A$3:$D$200,2,FALSE),"")</f>
        <v/>
      </c>
      <c r="D27" s="6">
        <f>IFERROR(VLOOKUP(B27,'Lists &amp; Settings'!$A$3:$D$200,3,FALSE),"")</f>
        <v/>
      </c>
      <c r="E27" s="6" t="n"/>
      <c r="F27" s="6" t="n"/>
      <c r="G27" s="6" t="n"/>
      <c r="H27" s="6" t="n"/>
      <c r="I27" s="6">
        <f>IFERROR(IF(I27="",""&amp;VLOOKUP(B27,'Lists &amp; Settings'!$A$3:$D$200,4,FALSE),I27),"")</f>
        <v/>
      </c>
      <c r="J27" s="16" t="n"/>
      <c r="K27" s="17" t="n"/>
      <c r="L27" s="8">
        <f>IFERROR(IF(COUNTIF(A27:K27,"&lt;&gt;")=0,"",K27-TODAY()),"")</f>
        <v/>
      </c>
      <c r="M27" s="6">
        <f>IFERROR(IF(COUNTIF(A27:K27,"&lt;&gt;")=0,"",IF(K27&lt;TODAY(),"Expired",IF(K27&lt;=TODAY()+'Lists &amp; Settings'!$B$10,"Expiring Soon","OK"))),"" )</f>
        <v/>
      </c>
      <c r="N27" s="8">
        <f>IFERROR(IF(COUNTIF(A27:K27,"&lt;&gt;")=0,"", H27-SUMIFS(StockOut!$E:$E,StockOut!$B:$B,B27,StockOut!$C:$C,E27)), "" )</f>
        <v/>
      </c>
      <c r="O27" s="16">
        <f>IFERROR(IF(N27="","",N27*J27),"")</f>
        <v/>
      </c>
      <c r="P27" s="6" t="n"/>
    </row>
    <row r="28">
      <c r="A28" s="17" t="n"/>
      <c r="B28" s="6" t="n"/>
      <c r="C28" s="6">
        <f>IFERROR(VLOOKUP(B28,'Lists &amp; Settings'!$A$3:$D$200,2,FALSE),"")</f>
        <v/>
      </c>
      <c r="D28" s="6">
        <f>IFERROR(VLOOKUP(B28,'Lists &amp; Settings'!$A$3:$D$200,3,FALSE),"")</f>
        <v/>
      </c>
      <c r="E28" s="6" t="n"/>
      <c r="F28" s="6" t="n"/>
      <c r="G28" s="6" t="n"/>
      <c r="H28" s="6" t="n"/>
      <c r="I28" s="6">
        <f>IFERROR(IF(I28="",""&amp;VLOOKUP(B28,'Lists &amp; Settings'!$A$3:$D$200,4,FALSE),I28),"")</f>
        <v/>
      </c>
      <c r="J28" s="16" t="n"/>
      <c r="K28" s="17" t="n"/>
      <c r="L28" s="8">
        <f>IFERROR(IF(COUNTIF(A28:K28,"&lt;&gt;")=0,"",K28-TODAY()),"")</f>
        <v/>
      </c>
      <c r="M28" s="6">
        <f>IFERROR(IF(COUNTIF(A28:K28,"&lt;&gt;")=0,"",IF(K28&lt;TODAY(),"Expired",IF(K28&lt;=TODAY()+'Lists &amp; Settings'!$B$10,"Expiring Soon","OK"))),"" )</f>
        <v/>
      </c>
      <c r="N28" s="8">
        <f>IFERROR(IF(COUNTIF(A28:K28,"&lt;&gt;")=0,"", H28-SUMIFS(StockOut!$E:$E,StockOut!$B:$B,B28,StockOut!$C:$C,E28)), "" )</f>
        <v/>
      </c>
      <c r="O28" s="16">
        <f>IFERROR(IF(N28="","",N28*J28),"")</f>
        <v/>
      </c>
      <c r="P28" s="6" t="n"/>
    </row>
    <row r="29">
      <c r="A29" s="17" t="n"/>
      <c r="B29" s="6" t="n"/>
      <c r="C29" s="6">
        <f>IFERROR(VLOOKUP(B29,'Lists &amp; Settings'!$A$3:$D$200,2,FALSE),"")</f>
        <v/>
      </c>
      <c r="D29" s="6">
        <f>IFERROR(VLOOKUP(B29,'Lists &amp; Settings'!$A$3:$D$200,3,FALSE),"")</f>
        <v/>
      </c>
      <c r="E29" s="6" t="n"/>
      <c r="F29" s="6" t="n"/>
      <c r="G29" s="6" t="n"/>
      <c r="H29" s="6" t="n"/>
      <c r="I29" s="6">
        <f>IFERROR(IF(I29="",""&amp;VLOOKUP(B29,'Lists &amp; Settings'!$A$3:$D$200,4,FALSE),I29),"")</f>
        <v/>
      </c>
      <c r="J29" s="16" t="n"/>
      <c r="K29" s="17" t="n"/>
      <c r="L29" s="8">
        <f>IFERROR(IF(COUNTIF(A29:K29,"&lt;&gt;")=0,"",K29-TODAY()),"")</f>
        <v/>
      </c>
      <c r="M29" s="6">
        <f>IFERROR(IF(COUNTIF(A29:K29,"&lt;&gt;")=0,"",IF(K29&lt;TODAY(),"Expired",IF(K29&lt;=TODAY()+'Lists &amp; Settings'!$B$10,"Expiring Soon","OK"))),"" )</f>
        <v/>
      </c>
      <c r="N29" s="8">
        <f>IFERROR(IF(COUNTIF(A29:K29,"&lt;&gt;")=0,"", H29-SUMIFS(StockOut!$E:$E,StockOut!$B:$B,B29,StockOut!$C:$C,E29)), "" )</f>
        <v/>
      </c>
      <c r="O29" s="16">
        <f>IFERROR(IF(N29="","",N29*J29),"")</f>
        <v/>
      </c>
      <c r="P29" s="6" t="n"/>
    </row>
    <row r="30">
      <c r="A30" s="17" t="n"/>
      <c r="B30" s="6" t="n"/>
      <c r="C30" s="6">
        <f>IFERROR(VLOOKUP(B30,'Lists &amp; Settings'!$A$3:$D$200,2,FALSE),"")</f>
        <v/>
      </c>
      <c r="D30" s="6">
        <f>IFERROR(VLOOKUP(B30,'Lists &amp; Settings'!$A$3:$D$200,3,FALSE),"")</f>
        <v/>
      </c>
      <c r="E30" s="6" t="n"/>
      <c r="F30" s="6" t="n"/>
      <c r="G30" s="6" t="n"/>
      <c r="H30" s="6" t="n"/>
      <c r="I30" s="6">
        <f>IFERROR(IF(I30="",""&amp;VLOOKUP(B30,'Lists &amp; Settings'!$A$3:$D$200,4,FALSE),I30),"")</f>
        <v/>
      </c>
      <c r="J30" s="16" t="n"/>
      <c r="K30" s="17" t="n"/>
      <c r="L30" s="8">
        <f>IFERROR(IF(COUNTIF(A30:K30,"&lt;&gt;")=0,"",K30-TODAY()),"")</f>
        <v/>
      </c>
      <c r="M30" s="6">
        <f>IFERROR(IF(COUNTIF(A30:K30,"&lt;&gt;")=0,"",IF(K30&lt;TODAY(),"Expired",IF(K30&lt;=TODAY()+'Lists &amp; Settings'!$B$10,"Expiring Soon","OK"))),"" )</f>
        <v/>
      </c>
      <c r="N30" s="8">
        <f>IFERROR(IF(COUNTIF(A30:K30,"&lt;&gt;")=0,"", H30-SUMIFS(StockOut!$E:$E,StockOut!$B:$B,B30,StockOut!$C:$C,E30)), "" )</f>
        <v/>
      </c>
      <c r="O30" s="16">
        <f>IFERROR(IF(N30="","",N30*J30),"")</f>
        <v/>
      </c>
      <c r="P30" s="6" t="n"/>
    </row>
    <row r="31">
      <c r="A31" s="17" t="n"/>
      <c r="B31" s="6" t="n"/>
      <c r="C31" s="6">
        <f>IFERROR(VLOOKUP(B31,'Lists &amp; Settings'!$A$3:$D$200,2,FALSE),"")</f>
        <v/>
      </c>
      <c r="D31" s="6">
        <f>IFERROR(VLOOKUP(B31,'Lists &amp; Settings'!$A$3:$D$200,3,FALSE),"")</f>
        <v/>
      </c>
      <c r="E31" s="6" t="n"/>
      <c r="F31" s="6" t="n"/>
      <c r="G31" s="6" t="n"/>
      <c r="H31" s="6" t="n"/>
      <c r="I31" s="6">
        <f>IFERROR(IF(I31="",""&amp;VLOOKUP(B31,'Lists &amp; Settings'!$A$3:$D$200,4,FALSE),I31),"")</f>
        <v/>
      </c>
      <c r="J31" s="16" t="n"/>
      <c r="K31" s="17" t="n"/>
      <c r="L31" s="8">
        <f>IFERROR(IF(COUNTIF(A31:K31,"&lt;&gt;")=0,"",K31-TODAY()),"")</f>
        <v/>
      </c>
      <c r="M31" s="6">
        <f>IFERROR(IF(COUNTIF(A31:K31,"&lt;&gt;")=0,"",IF(K31&lt;TODAY(),"Expired",IF(K31&lt;=TODAY()+'Lists &amp; Settings'!$B$10,"Expiring Soon","OK"))),"" )</f>
        <v/>
      </c>
      <c r="N31" s="8">
        <f>IFERROR(IF(COUNTIF(A31:K31,"&lt;&gt;")=0,"", H31-SUMIFS(StockOut!$E:$E,StockOut!$B:$B,B31,StockOut!$C:$C,E31)), "" )</f>
        <v/>
      </c>
      <c r="O31" s="16">
        <f>IFERROR(IF(N31="","",N31*J31),"")</f>
        <v/>
      </c>
      <c r="P31" s="6" t="n"/>
    </row>
    <row r="32">
      <c r="A32" s="17" t="n"/>
      <c r="B32" s="6" t="n"/>
      <c r="C32" s="6">
        <f>IFERROR(VLOOKUP(B32,'Lists &amp; Settings'!$A$3:$D$200,2,FALSE),"")</f>
        <v/>
      </c>
      <c r="D32" s="6">
        <f>IFERROR(VLOOKUP(B32,'Lists &amp; Settings'!$A$3:$D$200,3,FALSE),"")</f>
        <v/>
      </c>
      <c r="E32" s="6" t="n"/>
      <c r="F32" s="6" t="n"/>
      <c r="G32" s="6" t="n"/>
      <c r="H32" s="6" t="n"/>
      <c r="I32" s="6">
        <f>IFERROR(IF(I32="",""&amp;VLOOKUP(B32,'Lists &amp; Settings'!$A$3:$D$200,4,FALSE),I32),"")</f>
        <v/>
      </c>
      <c r="J32" s="16" t="n"/>
      <c r="K32" s="17" t="n"/>
      <c r="L32" s="8">
        <f>IFERROR(IF(COUNTIF(A32:K32,"&lt;&gt;")=0,"",K32-TODAY()),"")</f>
        <v/>
      </c>
      <c r="M32" s="6">
        <f>IFERROR(IF(COUNTIF(A32:K32,"&lt;&gt;")=0,"",IF(K32&lt;TODAY(),"Expired",IF(K32&lt;=TODAY()+'Lists &amp; Settings'!$B$10,"Expiring Soon","OK"))),"" )</f>
        <v/>
      </c>
      <c r="N32" s="8">
        <f>IFERROR(IF(COUNTIF(A32:K32,"&lt;&gt;")=0,"", H32-SUMIFS(StockOut!$E:$E,StockOut!$B:$B,B32,StockOut!$C:$C,E32)), "" )</f>
        <v/>
      </c>
      <c r="O32" s="16">
        <f>IFERROR(IF(N32="","",N32*J32),"")</f>
        <v/>
      </c>
      <c r="P32" s="6" t="n"/>
    </row>
    <row r="33">
      <c r="A33" s="17" t="n"/>
      <c r="B33" s="6" t="n"/>
      <c r="C33" s="6">
        <f>IFERROR(VLOOKUP(B33,'Lists &amp; Settings'!$A$3:$D$200,2,FALSE),"")</f>
        <v/>
      </c>
      <c r="D33" s="6">
        <f>IFERROR(VLOOKUP(B33,'Lists &amp; Settings'!$A$3:$D$200,3,FALSE),"")</f>
        <v/>
      </c>
      <c r="E33" s="6" t="n"/>
      <c r="F33" s="6" t="n"/>
      <c r="G33" s="6" t="n"/>
      <c r="H33" s="6" t="n"/>
      <c r="I33" s="6">
        <f>IFERROR(IF(I33="",""&amp;VLOOKUP(B33,'Lists &amp; Settings'!$A$3:$D$200,4,FALSE),I33),"")</f>
        <v/>
      </c>
      <c r="J33" s="16" t="n"/>
      <c r="K33" s="17" t="n"/>
      <c r="L33" s="8">
        <f>IFERROR(IF(COUNTIF(A33:K33,"&lt;&gt;")=0,"",K33-TODAY()),"")</f>
        <v/>
      </c>
      <c r="M33" s="6">
        <f>IFERROR(IF(COUNTIF(A33:K33,"&lt;&gt;")=0,"",IF(K33&lt;TODAY(),"Expired",IF(K33&lt;=TODAY()+'Lists &amp; Settings'!$B$10,"Expiring Soon","OK"))),"" )</f>
        <v/>
      </c>
      <c r="N33" s="8">
        <f>IFERROR(IF(COUNTIF(A33:K33,"&lt;&gt;")=0,"", H33-SUMIFS(StockOut!$E:$E,StockOut!$B:$B,B33,StockOut!$C:$C,E33)), "" )</f>
        <v/>
      </c>
      <c r="O33" s="16">
        <f>IFERROR(IF(N33="","",N33*J33),"")</f>
        <v/>
      </c>
      <c r="P33" s="6" t="n"/>
    </row>
    <row r="34">
      <c r="A34" s="17" t="n"/>
      <c r="B34" s="6" t="n"/>
      <c r="C34" s="6">
        <f>IFERROR(VLOOKUP(B34,'Lists &amp; Settings'!$A$3:$D$200,2,FALSE),"")</f>
        <v/>
      </c>
      <c r="D34" s="6">
        <f>IFERROR(VLOOKUP(B34,'Lists &amp; Settings'!$A$3:$D$200,3,FALSE),"")</f>
        <v/>
      </c>
      <c r="E34" s="6" t="n"/>
      <c r="F34" s="6" t="n"/>
      <c r="G34" s="6" t="n"/>
      <c r="H34" s="6" t="n"/>
      <c r="I34" s="6">
        <f>IFERROR(IF(I34="",""&amp;VLOOKUP(B34,'Lists &amp; Settings'!$A$3:$D$200,4,FALSE),I34),"")</f>
        <v/>
      </c>
      <c r="J34" s="16" t="n"/>
      <c r="K34" s="17" t="n"/>
      <c r="L34" s="8">
        <f>IFERROR(IF(COUNTIF(A34:K34,"&lt;&gt;")=0,"",K34-TODAY()),"")</f>
        <v/>
      </c>
      <c r="M34" s="6">
        <f>IFERROR(IF(COUNTIF(A34:K34,"&lt;&gt;")=0,"",IF(K34&lt;TODAY(),"Expired",IF(K34&lt;=TODAY()+'Lists &amp; Settings'!$B$10,"Expiring Soon","OK"))),"" )</f>
        <v/>
      </c>
      <c r="N34" s="8">
        <f>IFERROR(IF(COUNTIF(A34:K34,"&lt;&gt;")=0,"", H34-SUMIFS(StockOut!$E:$E,StockOut!$B:$B,B34,StockOut!$C:$C,E34)), "" )</f>
        <v/>
      </c>
      <c r="O34" s="16">
        <f>IFERROR(IF(N34="","",N34*J34),"")</f>
        <v/>
      </c>
      <c r="P34" s="6" t="n"/>
    </row>
    <row r="35">
      <c r="A35" s="17" t="n"/>
      <c r="B35" s="6" t="n"/>
      <c r="C35" s="6">
        <f>IFERROR(VLOOKUP(B35,'Lists &amp; Settings'!$A$3:$D$200,2,FALSE),"")</f>
        <v/>
      </c>
      <c r="D35" s="6">
        <f>IFERROR(VLOOKUP(B35,'Lists &amp; Settings'!$A$3:$D$200,3,FALSE),"")</f>
        <v/>
      </c>
      <c r="E35" s="6" t="n"/>
      <c r="F35" s="6" t="n"/>
      <c r="G35" s="6" t="n"/>
      <c r="H35" s="6" t="n"/>
      <c r="I35" s="6">
        <f>IFERROR(IF(I35="",""&amp;VLOOKUP(B35,'Lists &amp; Settings'!$A$3:$D$200,4,FALSE),I35),"")</f>
        <v/>
      </c>
      <c r="J35" s="16" t="n"/>
      <c r="K35" s="17" t="n"/>
      <c r="L35" s="8">
        <f>IFERROR(IF(COUNTIF(A35:K35,"&lt;&gt;")=0,"",K35-TODAY()),"")</f>
        <v/>
      </c>
      <c r="M35" s="6">
        <f>IFERROR(IF(COUNTIF(A35:K35,"&lt;&gt;")=0,"",IF(K35&lt;TODAY(),"Expired",IF(K35&lt;=TODAY()+'Lists &amp; Settings'!$B$10,"Expiring Soon","OK"))),"" )</f>
        <v/>
      </c>
      <c r="N35" s="8">
        <f>IFERROR(IF(COUNTIF(A35:K35,"&lt;&gt;")=0,"", H35-SUMIFS(StockOut!$E:$E,StockOut!$B:$B,B35,StockOut!$C:$C,E35)), "" )</f>
        <v/>
      </c>
      <c r="O35" s="16">
        <f>IFERROR(IF(N35="","",N35*J35),"")</f>
        <v/>
      </c>
      <c r="P35" s="6" t="n"/>
    </row>
    <row r="36">
      <c r="A36" s="17" t="n"/>
      <c r="B36" s="6" t="n"/>
      <c r="C36" s="6">
        <f>IFERROR(VLOOKUP(B36,'Lists &amp; Settings'!$A$3:$D$200,2,FALSE),"")</f>
        <v/>
      </c>
      <c r="D36" s="6">
        <f>IFERROR(VLOOKUP(B36,'Lists &amp; Settings'!$A$3:$D$200,3,FALSE),"")</f>
        <v/>
      </c>
      <c r="E36" s="6" t="n"/>
      <c r="F36" s="6" t="n"/>
      <c r="G36" s="6" t="n"/>
      <c r="H36" s="6" t="n"/>
      <c r="I36" s="6">
        <f>IFERROR(IF(I36="",""&amp;VLOOKUP(B36,'Lists &amp; Settings'!$A$3:$D$200,4,FALSE),I36),"")</f>
        <v/>
      </c>
      <c r="J36" s="16" t="n"/>
      <c r="K36" s="17" t="n"/>
      <c r="L36" s="8">
        <f>IFERROR(IF(COUNTIF(A36:K36,"&lt;&gt;")=0,"",K36-TODAY()),"")</f>
        <v/>
      </c>
      <c r="M36" s="6">
        <f>IFERROR(IF(COUNTIF(A36:K36,"&lt;&gt;")=0,"",IF(K36&lt;TODAY(),"Expired",IF(K36&lt;=TODAY()+'Lists &amp; Settings'!$B$10,"Expiring Soon","OK"))),"" )</f>
        <v/>
      </c>
      <c r="N36" s="8">
        <f>IFERROR(IF(COUNTIF(A36:K36,"&lt;&gt;")=0,"", H36-SUMIFS(StockOut!$E:$E,StockOut!$B:$B,B36,StockOut!$C:$C,E36)), "" )</f>
        <v/>
      </c>
      <c r="O36" s="16">
        <f>IFERROR(IF(N36="","",N36*J36),"")</f>
        <v/>
      </c>
      <c r="P36" s="6" t="n"/>
    </row>
    <row r="37">
      <c r="A37" s="17" t="n"/>
      <c r="B37" s="6" t="n"/>
      <c r="C37" s="6">
        <f>IFERROR(VLOOKUP(B37,'Lists &amp; Settings'!$A$3:$D$200,2,FALSE),"")</f>
        <v/>
      </c>
      <c r="D37" s="6">
        <f>IFERROR(VLOOKUP(B37,'Lists &amp; Settings'!$A$3:$D$200,3,FALSE),"")</f>
        <v/>
      </c>
      <c r="E37" s="6" t="n"/>
      <c r="F37" s="6" t="n"/>
      <c r="G37" s="6" t="n"/>
      <c r="H37" s="6" t="n"/>
      <c r="I37" s="6">
        <f>IFERROR(IF(I37="",""&amp;VLOOKUP(B37,'Lists &amp; Settings'!$A$3:$D$200,4,FALSE),I37),"")</f>
        <v/>
      </c>
      <c r="J37" s="16" t="n"/>
      <c r="K37" s="17" t="n"/>
      <c r="L37" s="8">
        <f>IFERROR(IF(COUNTIF(A37:K37,"&lt;&gt;")=0,"",K37-TODAY()),"")</f>
        <v/>
      </c>
      <c r="M37" s="6">
        <f>IFERROR(IF(COUNTIF(A37:K37,"&lt;&gt;")=0,"",IF(K37&lt;TODAY(),"Expired",IF(K37&lt;=TODAY()+'Lists &amp; Settings'!$B$10,"Expiring Soon","OK"))),"" )</f>
        <v/>
      </c>
      <c r="N37" s="8">
        <f>IFERROR(IF(COUNTIF(A37:K37,"&lt;&gt;")=0,"", H37-SUMIFS(StockOut!$E:$E,StockOut!$B:$B,B37,StockOut!$C:$C,E37)), "" )</f>
        <v/>
      </c>
      <c r="O37" s="16">
        <f>IFERROR(IF(N37="","",N37*J37),"")</f>
        <v/>
      </c>
      <c r="P37" s="6" t="n"/>
    </row>
    <row r="38">
      <c r="A38" s="17" t="n"/>
      <c r="B38" s="6" t="n"/>
      <c r="C38" s="6">
        <f>IFERROR(VLOOKUP(B38,'Lists &amp; Settings'!$A$3:$D$200,2,FALSE),"")</f>
        <v/>
      </c>
      <c r="D38" s="6">
        <f>IFERROR(VLOOKUP(B38,'Lists &amp; Settings'!$A$3:$D$200,3,FALSE),"")</f>
        <v/>
      </c>
      <c r="E38" s="6" t="n"/>
      <c r="F38" s="6" t="n"/>
      <c r="G38" s="6" t="n"/>
      <c r="H38" s="6" t="n"/>
      <c r="I38" s="6">
        <f>IFERROR(IF(I38="",""&amp;VLOOKUP(B38,'Lists &amp; Settings'!$A$3:$D$200,4,FALSE),I38),"")</f>
        <v/>
      </c>
      <c r="J38" s="16" t="n"/>
      <c r="K38" s="17" t="n"/>
      <c r="L38" s="8">
        <f>IFERROR(IF(COUNTIF(A38:K38,"&lt;&gt;")=0,"",K38-TODAY()),"")</f>
        <v/>
      </c>
      <c r="M38" s="6">
        <f>IFERROR(IF(COUNTIF(A38:K38,"&lt;&gt;")=0,"",IF(K38&lt;TODAY(),"Expired",IF(K38&lt;=TODAY()+'Lists &amp; Settings'!$B$10,"Expiring Soon","OK"))),"" )</f>
        <v/>
      </c>
      <c r="N38" s="8">
        <f>IFERROR(IF(COUNTIF(A38:K38,"&lt;&gt;")=0,"", H38-SUMIFS(StockOut!$E:$E,StockOut!$B:$B,B38,StockOut!$C:$C,E38)), "" )</f>
        <v/>
      </c>
      <c r="O38" s="16">
        <f>IFERROR(IF(N38="","",N38*J38),"")</f>
        <v/>
      </c>
      <c r="P38" s="6" t="n"/>
    </row>
    <row r="39">
      <c r="A39" s="17" t="n"/>
      <c r="B39" s="6" t="n"/>
      <c r="C39" s="6">
        <f>IFERROR(VLOOKUP(B39,'Lists &amp; Settings'!$A$3:$D$200,2,FALSE),"")</f>
        <v/>
      </c>
      <c r="D39" s="6">
        <f>IFERROR(VLOOKUP(B39,'Lists &amp; Settings'!$A$3:$D$200,3,FALSE),"")</f>
        <v/>
      </c>
      <c r="E39" s="6" t="n"/>
      <c r="F39" s="6" t="n"/>
      <c r="G39" s="6" t="n"/>
      <c r="H39" s="6" t="n"/>
      <c r="I39" s="6">
        <f>IFERROR(IF(I39="",""&amp;VLOOKUP(B39,'Lists &amp; Settings'!$A$3:$D$200,4,FALSE),I39),"")</f>
        <v/>
      </c>
      <c r="J39" s="16" t="n"/>
      <c r="K39" s="17" t="n"/>
      <c r="L39" s="8">
        <f>IFERROR(IF(COUNTIF(A39:K39,"&lt;&gt;")=0,"",K39-TODAY()),"")</f>
        <v/>
      </c>
      <c r="M39" s="6">
        <f>IFERROR(IF(COUNTIF(A39:K39,"&lt;&gt;")=0,"",IF(K39&lt;TODAY(),"Expired",IF(K39&lt;=TODAY()+'Lists &amp; Settings'!$B$10,"Expiring Soon","OK"))),"" )</f>
        <v/>
      </c>
      <c r="N39" s="8">
        <f>IFERROR(IF(COUNTIF(A39:K39,"&lt;&gt;")=0,"", H39-SUMIFS(StockOut!$E:$E,StockOut!$B:$B,B39,StockOut!$C:$C,E39)), "" )</f>
        <v/>
      </c>
      <c r="O39" s="16">
        <f>IFERROR(IF(N39="","",N39*J39),"")</f>
        <v/>
      </c>
      <c r="P39" s="6" t="n"/>
    </row>
    <row r="40">
      <c r="A40" s="17" t="n"/>
      <c r="B40" s="6" t="n"/>
      <c r="C40" s="6">
        <f>IFERROR(VLOOKUP(B40,'Lists &amp; Settings'!$A$3:$D$200,2,FALSE),"")</f>
        <v/>
      </c>
      <c r="D40" s="6">
        <f>IFERROR(VLOOKUP(B40,'Lists &amp; Settings'!$A$3:$D$200,3,FALSE),"")</f>
        <v/>
      </c>
      <c r="E40" s="6" t="n"/>
      <c r="F40" s="6" t="n"/>
      <c r="G40" s="6" t="n"/>
      <c r="H40" s="6" t="n"/>
      <c r="I40" s="6">
        <f>IFERROR(IF(I40="",""&amp;VLOOKUP(B40,'Lists &amp; Settings'!$A$3:$D$200,4,FALSE),I40),"")</f>
        <v/>
      </c>
      <c r="J40" s="16" t="n"/>
      <c r="K40" s="17" t="n"/>
      <c r="L40" s="8">
        <f>IFERROR(IF(COUNTIF(A40:K40,"&lt;&gt;")=0,"",K40-TODAY()),"")</f>
        <v/>
      </c>
      <c r="M40" s="6">
        <f>IFERROR(IF(COUNTIF(A40:K40,"&lt;&gt;")=0,"",IF(K40&lt;TODAY(),"Expired",IF(K40&lt;=TODAY()+'Lists &amp; Settings'!$B$10,"Expiring Soon","OK"))),"" )</f>
        <v/>
      </c>
      <c r="N40" s="8">
        <f>IFERROR(IF(COUNTIF(A40:K40,"&lt;&gt;")=0,"", H40-SUMIFS(StockOut!$E:$E,StockOut!$B:$B,B40,StockOut!$C:$C,E40)), "" )</f>
        <v/>
      </c>
      <c r="O40" s="16">
        <f>IFERROR(IF(N40="","",N40*J40),"")</f>
        <v/>
      </c>
      <c r="P40" s="6" t="n"/>
    </row>
    <row r="41">
      <c r="A41" s="17" t="n"/>
      <c r="B41" s="6" t="n"/>
      <c r="C41" s="6">
        <f>IFERROR(VLOOKUP(B41,'Lists &amp; Settings'!$A$3:$D$200,2,FALSE),"")</f>
        <v/>
      </c>
      <c r="D41" s="6">
        <f>IFERROR(VLOOKUP(B41,'Lists &amp; Settings'!$A$3:$D$200,3,FALSE),"")</f>
        <v/>
      </c>
      <c r="E41" s="6" t="n"/>
      <c r="F41" s="6" t="n"/>
      <c r="G41" s="6" t="n"/>
      <c r="H41" s="6" t="n"/>
      <c r="I41" s="6">
        <f>IFERROR(IF(I41="",""&amp;VLOOKUP(B41,'Lists &amp; Settings'!$A$3:$D$200,4,FALSE),I41),"")</f>
        <v/>
      </c>
      <c r="J41" s="16" t="n"/>
      <c r="K41" s="17" t="n"/>
      <c r="L41" s="8">
        <f>IFERROR(IF(COUNTIF(A41:K41,"&lt;&gt;")=0,"",K41-TODAY()),"")</f>
        <v/>
      </c>
      <c r="M41" s="6">
        <f>IFERROR(IF(COUNTIF(A41:K41,"&lt;&gt;")=0,"",IF(K41&lt;TODAY(),"Expired",IF(K41&lt;=TODAY()+'Lists &amp; Settings'!$B$10,"Expiring Soon","OK"))),"" )</f>
        <v/>
      </c>
      <c r="N41" s="8">
        <f>IFERROR(IF(COUNTIF(A41:K41,"&lt;&gt;")=0,"", H41-SUMIFS(StockOut!$E:$E,StockOut!$B:$B,B41,StockOut!$C:$C,E41)), "" )</f>
        <v/>
      </c>
      <c r="O41" s="16">
        <f>IFERROR(IF(N41="","",N41*J41),"")</f>
        <v/>
      </c>
      <c r="P41" s="6" t="n"/>
    </row>
    <row r="42">
      <c r="A42" s="17" t="n"/>
      <c r="B42" s="6" t="n"/>
      <c r="C42" s="6">
        <f>IFERROR(VLOOKUP(B42,'Lists &amp; Settings'!$A$3:$D$200,2,FALSE),"")</f>
        <v/>
      </c>
      <c r="D42" s="6">
        <f>IFERROR(VLOOKUP(B42,'Lists &amp; Settings'!$A$3:$D$200,3,FALSE),"")</f>
        <v/>
      </c>
      <c r="E42" s="6" t="n"/>
      <c r="F42" s="6" t="n"/>
      <c r="G42" s="6" t="n"/>
      <c r="H42" s="6" t="n"/>
      <c r="I42" s="6">
        <f>IFERROR(IF(I42="",""&amp;VLOOKUP(B42,'Lists &amp; Settings'!$A$3:$D$200,4,FALSE),I42),"")</f>
        <v/>
      </c>
      <c r="J42" s="16" t="n"/>
      <c r="K42" s="17" t="n"/>
      <c r="L42" s="8">
        <f>IFERROR(IF(COUNTIF(A42:K42,"&lt;&gt;")=0,"",K42-TODAY()),"")</f>
        <v/>
      </c>
      <c r="M42" s="6">
        <f>IFERROR(IF(COUNTIF(A42:K42,"&lt;&gt;")=0,"",IF(K42&lt;TODAY(),"Expired",IF(K42&lt;=TODAY()+'Lists &amp; Settings'!$B$10,"Expiring Soon","OK"))),"" )</f>
        <v/>
      </c>
      <c r="N42" s="8">
        <f>IFERROR(IF(COUNTIF(A42:K42,"&lt;&gt;")=0,"", H42-SUMIFS(StockOut!$E:$E,StockOut!$B:$B,B42,StockOut!$C:$C,E42)), "" )</f>
        <v/>
      </c>
      <c r="O42" s="16">
        <f>IFERROR(IF(N42="","",N42*J42),"")</f>
        <v/>
      </c>
      <c r="P42" s="6" t="n"/>
    </row>
    <row r="43">
      <c r="A43" s="17" t="n"/>
      <c r="B43" s="6" t="n"/>
      <c r="C43" s="6">
        <f>IFERROR(VLOOKUP(B43,'Lists &amp; Settings'!$A$3:$D$200,2,FALSE),"")</f>
        <v/>
      </c>
      <c r="D43" s="6">
        <f>IFERROR(VLOOKUP(B43,'Lists &amp; Settings'!$A$3:$D$200,3,FALSE),"")</f>
        <v/>
      </c>
      <c r="E43" s="6" t="n"/>
      <c r="F43" s="6" t="n"/>
      <c r="G43" s="6" t="n"/>
      <c r="H43" s="6" t="n"/>
      <c r="I43" s="6">
        <f>IFERROR(IF(I43="",""&amp;VLOOKUP(B43,'Lists &amp; Settings'!$A$3:$D$200,4,FALSE),I43),"")</f>
        <v/>
      </c>
      <c r="J43" s="16" t="n"/>
      <c r="K43" s="17" t="n"/>
      <c r="L43" s="8">
        <f>IFERROR(IF(COUNTIF(A43:K43,"&lt;&gt;")=0,"",K43-TODAY()),"")</f>
        <v/>
      </c>
      <c r="M43" s="6">
        <f>IFERROR(IF(COUNTIF(A43:K43,"&lt;&gt;")=0,"",IF(K43&lt;TODAY(),"Expired",IF(K43&lt;=TODAY()+'Lists &amp; Settings'!$B$10,"Expiring Soon","OK"))),"" )</f>
        <v/>
      </c>
      <c r="N43" s="8">
        <f>IFERROR(IF(COUNTIF(A43:K43,"&lt;&gt;")=0,"", H43-SUMIFS(StockOut!$E:$E,StockOut!$B:$B,B43,StockOut!$C:$C,E43)), "" )</f>
        <v/>
      </c>
      <c r="O43" s="16">
        <f>IFERROR(IF(N43="","",N43*J43),"")</f>
        <v/>
      </c>
      <c r="P43" s="6" t="n"/>
    </row>
    <row r="44">
      <c r="A44" s="17" t="n"/>
      <c r="B44" s="6" t="n"/>
      <c r="C44" s="6">
        <f>IFERROR(VLOOKUP(B44,'Lists &amp; Settings'!$A$3:$D$200,2,FALSE),"")</f>
        <v/>
      </c>
      <c r="D44" s="6">
        <f>IFERROR(VLOOKUP(B44,'Lists &amp; Settings'!$A$3:$D$200,3,FALSE),"")</f>
        <v/>
      </c>
      <c r="E44" s="6" t="n"/>
      <c r="F44" s="6" t="n"/>
      <c r="G44" s="6" t="n"/>
      <c r="H44" s="6" t="n"/>
      <c r="I44" s="6">
        <f>IFERROR(IF(I44="",""&amp;VLOOKUP(B44,'Lists &amp; Settings'!$A$3:$D$200,4,FALSE),I44),"")</f>
        <v/>
      </c>
      <c r="J44" s="16" t="n"/>
      <c r="K44" s="17" t="n"/>
      <c r="L44" s="8">
        <f>IFERROR(IF(COUNTIF(A44:K44,"&lt;&gt;")=0,"",K44-TODAY()),"")</f>
        <v/>
      </c>
      <c r="M44" s="6">
        <f>IFERROR(IF(COUNTIF(A44:K44,"&lt;&gt;")=0,"",IF(K44&lt;TODAY(),"Expired",IF(K44&lt;=TODAY()+'Lists &amp; Settings'!$B$10,"Expiring Soon","OK"))),"" )</f>
        <v/>
      </c>
      <c r="N44" s="8">
        <f>IFERROR(IF(COUNTIF(A44:K44,"&lt;&gt;")=0,"", H44-SUMIFS(StockOut!$E:$E,StockOut!$B:$B,B44,StockOut!$C:$C,E44)), "" )</f>
        <v/>
      </c>
      <c r="O44" s="16">
        <f>IFERROR(IF(N44="","",N44*J44),"")</f>
        <v/>
      </c>
      <c r="P44" s="6" t="n"/>
    </row>
    <row r="45">
      <c r="A45" s="17" t="n"/>
      <c r="B45" s="6" t="n"/>
      <c r="C45" s="6">
        <f>IFERROR(VLOOKUP(B45,'Lists &amp; Settings'!$A$3:$D$200,2,FALSE),"")</f>
        <v/>
      </c>
      <c r="D45" s="6">
        <f>IFERROR(VLOOKUP(B45,'Lists &amp; Settings'!$A$3:$D$200,3,FALSE),"")</f>
        <v/>
      </c>
      <c r="E45" s="6" t="n"/>
      <c r="F45" s="6" t="n"/>
      <c r="G45" s="6" t="n"/>
      <c r="H45" s="6" t="n"/>
      <c r="I45" s="6">
        <f>IFERROR(IF(I45="",""&amp;VLOOKUP(B45,'Lists &amp; Settings'!$A$3:$D$200,4,FALSE),I45),"")</f>
        <v/>
      </c>
      <c r="J45" s="16" t="n"/>
      <c r="K45" s="17" t="n"/>
      <c r="L45" s="8">
        <f>IFERROR(IF(COUNTIF(A45:K45,"&lt;&gt;")=0,"",K45-TODAY()),"")</f>
        <v/>
      </c>
      <c r="M45" s="6">
        <f>IFERROR(IF(COUNTIF(A45:K45,"&lt;&gt;")=0,"",IF(K45&lt;TODAY(),"Expired",IF(K45&lt;=TODAY()+'Lists &amp; Settings'!$B$10,"Expiring Soon","OK"))),"" )</f>
        <v/>
      </c>
      <c r="N45" s="8">
        <f>IFERROR(IF(COUNTIF(A45:K45,"&lt;&gt;")=0,"", H45-SUMIFS(StockOut!$E:$E,StockOut!$B:$B,B45,StockOut!$C:$C,E45)), "" )</f>
        <v/>
      </c>
      <c r="O45" s="16">
        <f>IFERROR(IF(N45="","",N45*J45),"")</f>
        <v/>
      </c>
      <c r="P45" s="6" t="n"/>
    </row>
    <row r="46">
      <c r="A46" s="17" t="n"/>
      <c r="B46" s="6" t="n"/>
      <c r="C46" s="6">
        <f>IFERROR(VLOOKUP(B46,'Lists &amp; Settings'!$A$3:$D$200,2,FALSE),"")</f>
        <v/>
      </c>
      <c r="D46" s="6">
        <f>IFERROR(VLOOKUP(B46,'Lists &amp; Settings'!$A$3:$D$200,3,FALSE),"")</f>
        <v/>
      </c>
      <c r="E46" s="6" t="n"/>
      <c r="F46" s="6" t="n"/>
      <c r="G46" s="6" t="n"/>
      <c r="H46" s="6" t="n"/>
      <c r="I46" s="6">
        <f>IFERROR(IF(I46="",""&amp;VLOOKUP(B46,'Lists &amp; Settings'!$A$3:$D$200,4,FALSE),I46),"")</f>
        <v/>
      </c>
      <c r="J46" s="16" t="n"/>
      <c r="K46" s="17" t="n"/>
      <c r="L46" s="8">
        <f>IFERROR(IF(COUNTIF(A46:K46,"&lt;&gt;")=0,"",K46-TODAY()),"")</f>
        <v/>
      </c>
      <c r="M46" s="6">
        <f>IFERROR(IF(COUNTIF(A46:K46,"&lt;&gt;")=0,"",IF(K46&lt;TODAY(),"Expired",IF(K46&lt;=TODAY()+'Lists &amp; Settings'!$B$10,"Expiring Soon","OK"))),"" )</f>
        <v/>
      </c>
      <c r="N46" s="8">
        <f>IFERROR(IF(COUNTIF(A46:K46,"&lt;&gt;")=0,"", H46-SUMIFS(StockOut!$E:$E,StockOut!$B:$B,B46,StockOut!$C:$C,E46)), "" )</f>
        <v/>
      </c>
      <c r="O46" s="16">
        <f>IFERROR(IF(N46="","",N46*J46),"")</f>
        <v/>
      </c>
      <c r="P46" s="6" t="n"/>
    </row>
    <row r="47">
      <c r="A47" s="17" t="n"/>
      <c r="B47" s="6" t="n"/>
      <c r="C47" s="6">
        <f>IFERROR(VLOOKUP(B47,'Lists &amp; Settings'!$A$3:$D$200,2,FALSE),"")</f>
        <v/>
      </c>
      <c r="D47" s="6">
        <f>IFERROR(VLOOKUP(B47,'Lists &amp; Settings'!$A$3:$D$200,3,FALSE),"")</f>
        <v/>
      </c>
      <c r="E47" s="6" t="n"/>
      <c r="F47" s="6" t="n"/>
      <c r="G47" s="6" t="n"/>
      <c r="H47" s="6" t="n"/>
      <c r="I47" s="6">
        <f>IFERROR(IF(I47="",""&amp;VLOOKUP(B47,'Lists &amp; Settings'!$A$3:$D$200,4,FALSE),I47),"")</f>
        <v/>
      </c>
      <c r="J47" s="16" t="n"/>
      <c r="K47" s="17" t="n"/>
      <c r="L47" s="8">
        <f>IFERROR(IF(COUNTIF(A47:K47,"&lt;&gt;")=0,"",K47-TODAY()),"")</f>
        <v/>
      </c>
      <c r="M47" s="6">
        <f>IFERROR(IF(COUNTIF(A47:K47,"&lt;&gt;")=0,"",IF(K47&lt;TODAY(),"Expired",IF(K47&lt;=TODAY()+'Lists &amp; Settings'!$B$10,"Expiring Soon","OK"))),"" )</f>
        <v/>
      </c>
      <c r="N47" s="8">
        <f>IFERROR(IF(COUNTIF(A47:K47,"&lt;&gt;")=0,"", H47-SUMIFS(StockOut!$E:$E,StockOut!$B:$B,B47,StockOut!$C:$C,E47)), "" )</f>
        <v/>
      </c>
      <c r="O47" s="16">
        <f>IFERROR(IF(N47="","",N47*J47),"")</f>
        <v/>
      </c>
      <c r="P47" s="6" t="n"/>
    </row>
    <row r="48">
      <c r="A48" s="17" t="n"/>
      <c r="B48" s="6" t="n"/>
      <c r="C48" s="6">
        <f>IFERROR(VLOOKUP(B48,'Lists &amp; Settings'!$A$3:$D$200,2,FALSE),"")</f>
        <v/>
      </c>
      <c r="D48" s="6">
        <f>IFERROR(VLOOKUP(B48,'Lists &amp; Settings'!$A$3:$D$200,3,FALSE),"")</f>
        <v/>
      </c>
      <c r="E48" s="6" t="n"/>
      <c r="F48" s="6" t="n"/>
      <c r="G48" s="6" t="n"/>
      <c r="H48" s="6" t="n"/>
      <c r="I48" s="6">
        <f>IFERROR(IF(I48="",""&amp;VLOOKUP(B48,'Lists &amp; Settings'!$A$3:$D$200,4,FALSE),I48),"")</f>
        <v/>
      </c>
      <c r="J48" s="16" t="n"/>
      <c r="K48" s="17" t="n"/>
      <c r="L48" s="8">
        <f>IFERROR(IF(COUNTIF(A48:K48,"&lt;&gt;")=0,"",K48-TODAY()),"")</f>
        <v/>
      </c>
      <c r="M48" s="6">
        <f>IFERROR(IF(COUNTIF(A48:K48,"&lt;&gt;")=0,"",IF(K48&lt;TODAY(),"Expired",IF(K48&lt;=TODAY()+'Lists &amp; Settings'!$B$10,"Expiring Soon","OK"))),"" )</f>
        <v/>
      </c>
      <c r="N48" s="8">
        <f>IFERROR(IF(COUNTIF(A48:K48,"&lt;&gt;")=0,"", H48-SUMIFS(StockOut!$E:$E,StockOut!$B:$B,B48,StockOut!$C:$C,E48)), "" )</f>
        <v/>
      </c>
      <c r="O48" s="16">
        <f>IFERROR(IF(N48="","",N48*J48),"")</f>
        <v/>
      </c>
      <c r="P48" s="6" t="n"/>
    </row>
    <row r="49">
      <c r="A49" s="17" t="n"/>
      <c r="B49" s="6" t="n"/>
      <c r="C49" s="6">
        <f>IFERROR(VLOOKUP(B49,'Lists &amp; Settings'!$A$3:$D$200,2,FALSE),"")</f>
        <v/>
      </c>
      <c r="D49" s="6">
        <f>IFERROR(VLOOKUP(B49,'Lists &amp; Settings'!$A$3:$D$200,3,FALSE),"")</f>
        <v/>
      </c>
      <c r="E49" s="6" t="n"/>
      <c r="F49" s="6" t="n"/>
      <c r="G49" s="6" t="n"/>
      <c r="H49" s="6" t="n"/>
      <c r="I49" s="6">
        <f>IFERROR(IF(I49="",""&amp;VLOOKUP(B49,'Lists &amp; Settings'!$A$3:$D$200,4,FALSE),I49),"")</f>
        <v/>
      </c>
      <c r="J49" s="16" t="n"/>
      <c r="K49" s="17" t="n"/>
      <c r="L49" s="8">
        <f>IFERROR(IF(COUNTIF(A49:K49,"&lt;&gt;")=0,"",K49-TODAY()),"")</f>
        <v/>
      </c>
      <c r="M49" s="6">
        <f>IFERROR(IF(COUNTIF(A49:K49,"&lt;&gt;")=0,"",IF(K49&lt;TODAY(),"Expired",IF(K49&lt;=TODAY()+'Lists &amp; Settings'!$B$10,"Expiring Soon","OK"))),"" )</f>
        <v/>
      </c>
      <c r="N49" s="8">
        <f>IFERROR(IF(COUNTIF(A49:K49,"&lt;&gt;")=0,"", H49-SUMIFS(StockOut!$E:$E,StockOut!$B:$B,B49,StockOut!$C:$C,E49)), "" )</f>
        <v/>
      </c>
      <c r="O49" s="16">
        <f>IFERROR(IF(N49="","",N49*J49),"")</f>
        <v/>
      </c>
      <c r="P49" s="6" t="n"/>
    </row>
    <row r="50">
      <c r="A50" s="17" t="n"/>
      <c r="B50" s="6" t="n"/>
      <c r="C50" s="6">
        <f>IFERROR(VLOOKUP(B50,'Lists &amp; Settings'!$A$3:$D$200,2,FALSE),"")</f>
        <v/>
      </c>
      <c r="D50" s="6">
        <f>IFERROR(VLOOKUP(B50,'Lists &amp; Settings'!$A$3:$D$200,3,FALSE),"")</f>
        <v/>
      </c>
      <c r="E50" s="6" t="n"/>
      <c r="F50" s="6" t="n"/>
      <c r="G50" s="6" t="n"/>
      <c r="H50" s="6" t="n"/>
      <c r="I50" s="6">
        <f>IFERROR(IF(I50="",""&amp;VLOOKUP(B50,'Lists &amp; Settings'!$A$3:$D$200,4,FALSE),I50),"")</f>
        <v/>
      </c>
      <c r="J50" s="16" t="n"/>
      <c r="K50" s="17" t="n"/>
      <c r="L50" s="8">
        <f>IFERROR(IF(COUNTIF(A50:K50,"&lt;&gt;")=0,"",K50-TODAY()),"")</f>
        <v/>
      </c>
      <c r="M50" s="6">
        <f>IFERROR(IF(COUNTIF(A50:K50,"&lt;&gt;")=0,"",IF(K50&lt;TODAY(),"Expired",IF(K50&lt;=TODAY()+'Lists &amp; Settings'!$B$10,"Expiring Soon","OK"))),"" )</f>
        <v/>
      </c>
      <c r="N50" s="8">
        <f>IFERROR(IF(COUNTIF(A50:K50,"&lt;&gt;")=0,"", H50-SUMIFS(StockOut!$E:$E,StockOut!$B:$B,B50,StockOut!$C:$C,E50)), "" )</f>
        <v/>
      </c>
      <c r="O50" s="16">
        <f>IFERROR(IF(N50="","",N50*J50),"")</f>
        <v/>
      </c>
      <c r="P50" s="6" t="n"/>
    </row>
    <row r="51">
      <c r="A51" s="17" t="n"/>
      <c r="B51" s="6" t="n"/>
      <c r="C51" s="6">
        <f>IFERROR(VLOOKUP(B51,'Lists &amp; Settings'!$A$3:$D$200,2,FALSE),"")</f>
        <v/>
      </c>
      <c r="D51" s="6">
        <f>IFERROR(VLOOKUP(B51,'Lists &amp; Settings'!$A$3:$D$200,3,FALSE),"")</f>
        <v/>
      </c>
      <c r="E51" s="6" t="n"/>
      <c r="F51" s="6" t="n"/>
      <c r="G51" s="6" t="n"/>
      <c r="H51" s="6" t="n"/>
      <c r="I51" s="6">
        <f>IFERROR(IF(I51="",""&amp;VLOOKUP(B51,'Lists &amp; Settings'!$A$3:$D$200,4,FALSE),I51),"")</f>
        <v/>
      </c>
      <c r="J51" s="16" t="n"/>
      <c r="K51" s="17" t="n"/>
      <c r="L51" s="8">
        <f>IFERROR(IF(COUNTIF(A51:K51,"&lt;&gt;")=0,"",K51-TODAY()),"")</f>
        <v/>
      </c>
      <c r="M51" s="6">
        <f>IFERROR(IF(COUNTIF(A51:K51,"&lt;&gt;")=0,"",IF(K51&lt;TODAY(),"Expired",IF(K51&lt;=TODAY()+'Lists &amp; Settings'!$B$10,"Expiring Soon","OK"))),"" )</f>
        <v/>
      </c>
      <c r="N51" s="8">
        <f>IFERROR(IF(COUNTIF(A51:K51,"&lt;&gt;")=0,"", H51-SUMIFS(StockOut!$E:$E,StockOut!$B:$B,B51,StockOut!$C:$C,E51)), "" )</f>
        <v/>
      </c>
      <c r="O51" s="16">
        <f>IFERROR(IF(N51="","",N51*J51),"")</f>
        <v/>
      </c>
      <c r="P51" s="6" t="n"/>
    </row>
    <row r="52">
      <c r="A52" s="17" t="n"/>
      <c r="B52" s="6" t="n"/>
      <c r="C52" s="6">
        <f>IFERROR(VLOOKUP(B52,'Lists &amp; Settings'!$A$3:$D$200,2,FALSE),"")</f>
        <v/>
      </c>
      <c r="D52" s="6">
        <f>IFERROR(VLOOKUP(B52,'Lists &amp; Settings'!$A$3:$D$200,3,FALSE),"")</f>
        <v/>
      </c>
      <c r="E52" s="6" t="n"/>
      <c r="F52" s="6" t="n"/>
      <c r="G52" s="6" t="n"/>
      <c r="H52" s="6" t="n"/>
      <c r="I52" s="6">
        <f>IFERROR(IF(I52="",""&amp;VLOOKUP(B52,'Lists &amp; Settings'!$A$3:$D$200,4,FALSE),I52),"")</f>
        <v/>
      </c>
      <c r="J52" s="16" t="n"/>
      <c r="K52" s="17" t="n"/>
      <c r="L52" s="8">
        <f>IFERROR(IF(COUNTIF(A52:K52,"&lt;&gt;")=0,"",K52-TODAY()),"")</f>
        <v/>
      </c>
      <c r="M52" s="6">
        <f>IFERROR(IF(COUNTIF(A52:K52,"&lt;&gt;")=0,"",IF(K52&lt;TODAY(),"Expired",IF(K52&lt;=TODAY()+'Lists &amp; Settings'!$B$10,"Expiring Soon","OK"))),"" )</f>
        <v/>
      </c>
      <c r="N52" s="8">
        <f>IFERROR(IF(COUNTIF(A52:K52,"&lt;&gt;")=0,"", H52-SUMIFS(StockOut!$E:$E,StockOut!$B:$B,B52,StockOut!$C:$C,E52)), "" )</f>
        <v/>
      </c>
      <c r="O52" s="16">
        <f>IFERROR(IF(N52="","",N52*J52),"")</f>
        <v/>
      </c>
      <c r="P52" s="6" t="n"/>
    </row>
    <row r="53">
      <c r="A53" s="17" t="n"/>
      <c r="B53" s="6" t="n"/>
      <c r="C53" s="6">
        <f>IFERROR(VLOOKUP(B53,'Lists &amp; Settings'!$A$3:$D$200,2,FALSE),"")</f>
        <v/>
      </c>
      <c r="D53" s="6">
        <f>IFERROR(VLOOKUP(B53,'Lists &amp; Settings'!$A$3:$D$200,3,FALSE),"")</f>
        <v/>
      </c>
      <c r="E53" s="6" t="n"/>
      <c r="F53" s="6" t="n"/>
      <c r="G53" s="6" t="n"/>
      <c r="H53" s="6" t="n"/>
      <c r="I53" s="6">
        <f>IFERROR(IF(I53="",""&amp;VLOOKUP(B53,'Lists &amp; Settings'!$A$3:$D$200,4,FALSE),I53),"")</f>
        <v/>
      </c>
      <c r="J53" s="16" t="n"/>
      <c r="K53" s="17" t="n"/>
      <c r="L53" s="8">
        <f>IFERROR(IF(COUNTIF(A53:K53,"&lt;&gt;")=0,"",K53-TODAY()),"")</f>
        <v/>
      </c>
      <c r="M53" s="6">
        <f>IFERROR(IF(COUNTIF(A53:K53,"&lt;&gt;")=0,"",IF(K53&lt;TODAY(),"Expired",IF(K53&lt;=TODAY()+'Lists &amp; Settings'!$B$10,"Expiring Soon","OK"))),"" )</f>
        <v/>
      </c>
      <c r="N53" s="8">
        <f>IFERROR(IF(COUNTIF(A53:K53,"&lt;&gt;")=0,"", H53-SUMIFS(StockOut!$E:$E,StockOut!$B:$B,B53,StockOut!$C:$C,E53)), "" )</f>
        <v/>
      </c>
      <c r="O53" s="16">
        <f>IFERROR(IF(N53="","",N53*J53),"")</f>
        <v/>
      </c>
      <c r="P53" s="6" t="n"/>
    </row>
    <row r="54">
      <c r="A54" s="17" t="n"/>
      <c r="B54" s="6" t="n"/>
      <c r="C54" s="6">
        <f>IFERROR(VLOOKUP(B54,'Lists &amp; Settings'!$A$3:$D$200,2,FALSE),"")</f>
        <v/>
      </c>
      <c r="D54" s="6">
        <f>IFERROR(VLOOKUP(B54,'Lists &amp; Settings'!$A$3:$D$200,3,FALSE),"")</f>
        <v/>
      </c>
      <c r="E54" s="6" t="n"/>
      <c r="F54" s="6" t="n"/>
      <c r="G54" s="6" t="n"/>
      <c r="H54" s="6" t="n"/>
      <c r="I54" s="6">
        <f>IFERROR(IF(I54="",""&amp;VLOOKUP(B54,'Lists &amp; Settings'!$A$3:$D$200,4,FALSE),I54),"")</f>
        <v/>
      </c>
      <c r="J54" s="16" t="n"/>
      <c r="K54" s="17" t="n"/>
      <c r="L54" s="8">
        <f>IFERROR(IF(COUNTIF(A54:K54,"&lt;&gt;")=0,"",K54-TODAY()),"")</f>
        <v/>
      </c>
      <c r="M54" s="6">
        <f>IFERROR(IF(COUNTIF(A54:K54,"&lt;&gt;")=0,"",IF(K54&lt;TODAY(),"Expired",IF(K54&lt;=TODAY()+'Lists &amp; Settings'!$B$10,"Expiring Soon","OK"))),"" )</f>
        <v/>
      </c>
      <c r="N54" s="8">
        <f>IFERROR(IF(COUNTIF(A54:K54,"&lt;&gt;")=0,"", H54-SUMIFS(StockOut!$E:$E,StockOut!$B:$B,B54,StockOut!$C:$C,E54)), "" )</f>
        <v/>
      </c>
      <c r="O54" s="16">
        <f>IFERROR(IF(N54="","",N54*J54),"")</f>
        <v/>
      </c>
      <c r="P54" s="6" t="n"/>
    </row>
    <row r="55">
      <c r="A55" s="17" t="n"/>
      <c r="B55" s="6" t="n"/>
      <c r="C55" s="6">
        <f>IFERROR(VLOOKUP(B55,'Lists &amp; Settings'!$A$3:$D$200,2,FALSE),"")</f>
        <v/>
      </c>
      <c r="D55" s="6">
        <f>IFERROR(VLOOKUP(B55,'Lists &amp; Settings'!$A$3:$D$200,3,FALSE),"")</f>
        <v/>
      </c>
      <c r="E55" s="6" t="n"/>
      <c r="F55" s="6" t="n"/>
      <c r="G55" s="6" t="n"/>
      <c r="H55" s="6" t="n"/>
      <c r="I55" s="6">
        <f>IFERROR(IF(I55="",""&amp;VLOOKUP(B55,'Lists &amp; Settings'!$A$3:$D$200,4,FALSE),I55),"")</f>
        <v/>
      </c>
      <c r="J55" s="16" t="n"/>
      <c r="K55" s="17" t="n"/>
      <c r="L55" s="8">
        <f>IFERROR(IF(COUNTIF(A55:K55,"&lt;&gt;")=0,"",K55-TODAY()),"")</f>
        <v/>
      </c>
      <c r="M55" s="6">
        <f>IFERROR(IF(COUNTIF(A55:K55,"&lt;&gt;")=0,"",IF(K55&lt;TODAY(),"Expired",IF(K55&lt;=TODAY()+'Lists &amp; Settings'!$B$10,"Expiring Soon","OK"))),"" )</f>
        <v/>
      </c>
      <c r="N55" s="8">
        <f>IFERROR(IF(COUNTIF(A55:K55,"&lt;&gt;")=0,"", H55-SUMIFS(StockOut!$E:$E,StockOut!$B:$B,B55,StockOut!$C:$C,E55)), "" )</f>
        <v/>
      </c>
      <c r="O55" s="16">
        <f>IFERROR(IF(N55="","",N55*J55),"")</f>
        <v/>
      </c>
      <c r="P55" s="6" t="n"/>
    </row>
    <row r="56">
      <c r="A56" s="17" t="n"/>
      <c r="B56" s="6" t="n"/>
      <c r="C56" s="6">
        <f>IFERROR(VLOOKUP(B56,'Lists &amp; Settings'!$A$3:$D$200,2,FALSE),"")</f>
        <v/>
      </c>
      <c r="D56" s="6">
        <f>IFERROR(VLOOKUP(B56,'Lists &amp; Settings'!$A$3:$D$200,3,FALSE),"")</f>
        <v/>
      </c>
      <c r="E56" s="6" t="n"/>
      <c r="F56" s="6" t="n"/>
      <c r="G56" s="6" t="n"/>
      <c r="H56" s="6" t="n"/>
      <c r="I56" s="6">
        <f>IFERROR(IF(I56="",""&amp;VLOOKUP(B56,'Lists &amp; Settings'!$A$3:$D$200,4,FALSE),I56),"")</f>
        <v/>
      </c>
      <c r="J56" s="16" t="n"/>
      <c r="K56" s="17" t="n"/>
      <c r="L56" s="8">
        <f>IFERROR(IF(COUNTIF(A56:K56,"&lt;&gt;")=0,"",K56-TODAY()),"")</f>
        <v/>
      </c>
      <c r="M56" s="6">
        <f>IFERROR(IF(COUNTIF(A56:K56,"&lt;&gt;")=0,"",IF(K56&lt;TODAY(),"Expired",IF(K56&lt;=TODAY()+'Lists &amp; Settings'!$B$10,"Expiring Soon","OK"))),"" )</f>
        <v/>
      </c>
      <c r="N56" s="8">
        <f>IFERROR(IF(COUNTIF(A56:K56,"&lt;&gt;")=0,"", H56-SUMIFS(StockOut!$E:$E,StockOut!$B:$B,B56,StockOut!$C:$C,E56)), "" )</f>
        <v/>
      </c>
      <c r="O56" s="16">
        <f>IFERROR(IF(N56="","",N56*J56),"")</f>
        <v/>
      </c>
      <c r="P56" s="6" t="n"/>
    </row>
    <row r="57">
      <c r="A57" s="17" t="n"/>
      <c r="B57" s="6" t="n"/>
      <c r="C57" s="6">
        <f>IFERROR(VLOOKUP(B57,'Lists &amp; Settings'!$A$3:$D$200,2,FALSE),"")</f>
        <v/>
      </c>
      <c r="D57" s="6">
        <f>IFERROR(VLOOKUP(B57,'Lists &amp; Settings'!$A$3:$D$200,3,FALSE),"")</f>
        <v/>
      </c>
      <c r="E57" s="6" t="n"/>
      <c r="F57" s="6" t="n"/>
      <c r="G57" s="6" t="n"/>
      <c r="H57" s="6" t="n"/>
      <c r="I57" s="6">
        <f>IFERROR(IF(I57="",""&amp;VLOOKUP(B57,'Lists &amp; Settings'!$A$3:$D$200,4,FALSE),I57),"")</f>
        <v/>
      </c>
      <c r="J57" s="16" t="n"/>
      <c r="K57" s="17" t="n"/>
      <c r="L57" s="8">
        <f>IFERROR(IF(COUNTIF(A57:K57,"&lt;&gt;")=0,"",K57-TODAY()),"")</f>
        <v/>
      </c>
      <c r="M57" s="6">
        <f>IFERROR(IF(COUNTIF(A57:K57,"&lt;&gt;")=0,"",IF(K57&lt;TODAY(),"Expired",IF(K57&lt;=TODAY()+'Lists &amp; Settings'!$B$10,"Expiring Soon","OK"))),"" )</f>
        <v/>
      </c>
      <c r="N57" s="8">
        <f>IFERROR(IF(COUNTIF(A57:K57,"&lt;&gt;")=0,"", H57-SUMIFS(StockOut!$E:$E,StockOut!$B:$B,B57,StockOut!$C:$C,E57)), "" )</f>
        <v/>
      </c>
      <c r="O57" s="16">
        <f>IFERROR(IF(N57="","",N57*J57),"")</f>
        <v/>
      </c>
      <c r="P57" s="6" t="n"/>
    </row>
    <row r="58">
      <c r="A58" s="17" t="n"/>
      <c r="B58" s="6" t="n"/>
      <c r="C58" s="6">
        <f>IFERROR(VLOOKUP(B58,'Lists &amp; Settings'!$A$3:$D$200,2,FALSE),"")</f>
        <v/>
      </c>
      <c r="D58" s="6">
        <f>IFERROR(VLOOKUP(B58,'Lists &amp; Settings'!$A$3:$D$200,3,FALSE),"")</f>
        <v/>
      </c>
      <c r="E58" s="6" t="n"/>
      <c r="F58" s="6" t="n"/>
      <c r="G58" s="6" t="n"/>
      <c r="H58" s="6" t="n"/>
      <c r="I58" s="6">
        <f>IFERROR(IF(I58="",""&amp;VLOOKUP(B58,'Lists &amp; Settings'!$A$3:$D$200,4,FALSE),I58),"")</f>
        <v/>
      </c>
      <c r="J58" s="16" t="n"/>
      <c r="K58" s="17" t="n"/>
      <c r="L58" s="8">
        <f>IFERROR(IF(COUNTIF(A58:K58,"&lt;&gt;")=0,"",K58-TODAY()),"")</f>
        <v/>
      </c>
      <c r="M58" s="6">
        <f>IFERROR(IF(COUNTIF(A58:K58,"&lt;&gt;")=0,"",IF(K58&lt;TODAY(),"Expired",IF(K58&lt;=TODAY()+'Lists &amp; Settings'!$B$10,"Expiring Soon","OK"))),"" )</f>
        <v/>
      </c>
      <c r="N58" s="8">
        <f>IFERROR(IF(COUNTIF(A58:K58,"&lt;&gt;")=0,"", H58-SUMIFS(StockOut!$E:$E,StockOut!$B:$B,B58,StockOut!$C:$C,E58)), "" )</f>
        <v/>
      </c>
      <c r="O58" s="16">
        <f>IFERROR(IF(N58="","",N58*J58),"")</f>
        <v/>
      </c>
      <c r="P58" s="6" t="n"/>
    </row>
    <row r="59">
      <c r="A59" s="17" t="n"/>
      <c r="B59" s="6" t="n"/>
      <c r="C59" s="6">
        <f>IFERROR(VLOOKUP(B59,'Lists &amp; Settings'!$A$3:$D$200,2,FALSE),"")</f>
        <v/>
      </c>
      <c r="D59" s="6">
        <f>IFERROR(VLOOKUP(B59,'Lists &amp; Settings'!$A$3:$D$200,3,FALSE),"")</f>
        <v/>
      </c>
      <c r="E59" s="6" t="n"/>
      <c r="F59" s="6" t="n"/>
      <c r="G59" s="6" t="n"/>
      <c r="H59" s="6" t="n"/>
      <c r="I59" s="6">
        <f>IFERROR(IF(I59="",""&amp;VLOOKUP(B59,'Lists &amp; Settings'!$A$3:$D$200,4,FALSE),I59),"")</f>
        <v/>
      </c>
      <c r="J59" s="16" t="n"/>
      <c r="K59" s="17" t="n"/>
      <c r="L59" s="8">
        <f>IFERROR(IF(COUNTIF(A59:K59,"&lt;&gt;")=0,"",K59-TODAY()),"")</f>
        <v/>
      </c>
      <c r="M59" s="6">
        <f>IFERROR(IF(COUNTIF(A59:K59,"&lt;&gt;")=0,"",IF(K59&lt;TODAY(),"Expired",IF(K59&lt;=TODAY()+'Lists &amp; Settings'!$B$10,"Expiring Soon","OK"))),"" )</f>
        <v/>
      </c>
      <c r="N59" s="8">
        <f>IFERROR(IF(COUNTIF(A59:K59,"&lt;&gt;")=0,"", H59-SUMIFS(StockOut!$E:$E,StockOut!$B:$B,B59,StockOut!$C:$C,E59)), "" )</f>
        <v/>
      </c>
      <c r="O59" s="16">
        <f>IFERROR(IF(N59="","",N59*J59),"")</f>
        <v/>
      </c>
      <c r="P59" s="6" t="n"/>
    </row>
    <row r="60">
      <c r="A60" s="17" t="n"/>
      <c r="B60" s="6" t="n"/>
      <c r="C60" s="6">
        <f>IFERROR(VLOOKUP(B60,'Lists &amp; Settings'!$A$3:$D$200,2,FALSE),"")</f>
        <v/>
      </c>
      <c r="D60" s="6">
        <f>IFERROR(VLOOKUP(B60,'Lists &amp; Settings'!$A$3:$D$200,3,FALSE),"")</f>
        <v/>
      </c>
      <c r="E60" s="6" t="n"/>
      <c r="F60" s="6" t="n"/>
      <c r="G60" s="6" t="n"/>
      <c r="H60" s="6" t="n"/>
      <c r="I60" s="6">
        <f>IFERROR(IF(I60="",""&amp;VLOOKUP(B60,'Lists &amp; Settings'!$A$3:$D$200,4,FALSE),I60),"")</f>
        <v/>
      </c>
      <c r="J60" s="16" t="n"/>
      <c r="K60" s="17" t="n"/>
      <c r="L60" s="8">
        <f>IFERROR(IF(COUNTIF(A60:K60,"&lt;&gt;")=0,"",K60-TODAY()),"")</f>
        <v/>
      </c>
      <c r="M60" s="6">
        <f>IFERROR(IF(COUNTIF(A60:K60,"&lt;&gt;")=0,"",IF(K60&lt;TODAY(),"Expired",IF(K60&lt;=TODAY()+'Lists &amp; Settings'!$B$10,"Expiring Soon","OK"))),"" )</f>
        <v/>
      </c>
      <c r="N60" s="8">
        <f>IFERROR(IF(COUNTIF(A60:K60,"&lt;&gt;")=0,"", H60-SUMIFS(StockOut!$E:$E,StockOut!$B:$B,B60,StockOut!$C:$C,E60)), "" )</f>
        <v/>
      </c>
      <c r="O60" s="16">
        <f>IFERROR(IF(N60="","",N60*J60),"")</f>
        <v/>
      </c>
      <c r="P60" s="6" t="n"/>
    </row>
    <row r="61">
      <c r="A61" s="17" t="n"/>
      <c r="B61" s="6" t="n"/>
      <c r="C61" s="6">
        <f>IFERROR(VLOOKUP(B61,'Lists &amp; Settings'!$A$3:$D$200,2,FALSE),"")</f>
        <v/>
      </c>
      <c r="D61" s="6">
        <f>IFERROR(VLOOKUP(B61,'Lists &amp; Settings'!$A$3:$D$200,3,FALSE),"")</f>
        <v/>
      </c>
      <c r="E61" s="6" t="n"/>
      <c r="F61" s="6" t="n"/>
      <c r="G61" s="6" t="n"/>
      <c r="H61" s="6" t="n"/>
      <c r="I61" s="6">
        <f>IFERROR(IF(I61="",""&amp;VLOOKUP(B61,'Lists &amp; Settings'!$A$3:$D$200,4,FALSE),I61),"")</f>
        <v/>
      </c>
      <c r="J61" s="16" t="n"/>
      <c r="K61" s="17" t="n"/>
      <c r="L61" s="8">
        <f>IFERROR(IF(COUNTIF(A61:K61,"&lt;&gt;")=0,"",K61-TODAY()),"")</f>
        <v/>
      </c>
      <c r="M61" s="6">
        <f>IFERROR(IF(COUNTIF(A61:K61,"&lt;&gt;")=0,"",IF(K61&lt;TODAY(),"Expired",IF(K61&lt;=TODAY()+'Lists &amp; Settings'!$B$10,"Expiring Soon","OK"))),"" )</f>
        <v/>
      </c>
      <c r="N61" s="8">
        <f>IFERROR(IF(COUNTIF(A61:K61,"&lt;&gt;")=0,"", H61-SUMIFS(StockOut!$E:$E,StockOut!$B:$B,B61,StockOut!$C:$C,E61)), "" )</f>
        <v/>
      </c>
      <c r="O61" s="16">
        <f>IFERROR(IF(N61="","",N61*J61),"")</f>
        <v/>
      </c>
      <c r="P61" s="6" t="n"/>
    </row>
    <row r="62">
      <c r="A62" s="17" t="n"/>
      <c r="B62" s="6" t="n"/>
      <c r="C62" s="6">
        <f>IFERROR(VLOOKUP(B62,'Lists &amp; Settings'!$A$3:$D$200,2,FALSE),"")</f>
        <v/>
      </c>
      <c r="D62" s="6">
        <f>IFERROR(VLOOKUP(B62,'Lists &amp; Settings'!$A$3:$D$200,3,FALSE),"")</f>
        <v/>
      </c>
      <c r="E62" s="6" t="n"/>
      <c r="F62" s="6" t="n"/>
      <c r="G62" s="6" t="n"/>
      <c r="H62" s="6" t="n"/>
      <c r="I62" s="6">
        <f>IFERROR(IF(I62="",""&amp;VLOOKUP(B62,'Lists &amp; Settings'!$A$3:$D$200,4,FALSE),I62),"")</f>
        <v/>
      </c>
      <c r="J62" s="16" t="n"/>
      <c r="K62" s="17" t="n"/>
      <c r="L62" s="8">
        <f>IFERROR(IF(COUNTIF(A62:K62,"&lt;&gt;")=0,"",K62-TODAY()),"")</f>
        <v/>
      </c>
      <c r="M62" s="6">
        <f>IFERROR(IF(COUNTIF(A62:K62,"&lt;&gt;")=0,"",IF(K62&lt;TODAY(),"Expired",IF(K62&lt;=TODAY()+'Lists &amp; Settings'!$B$10,"Expiring Soon","OK"))),"" )</f>
        <v/>
      </c>
      <c r="N62" s="8">
        <f>IFERROR(IF(COUNTIF(A62:K62,"&lt;&gt;")=0,"", H62-SUMIFS(StockOut!$E:$E,StockOut!$B:$B,B62,StockOut!$C:$C,E62)), "" )</f>
        <v/>
      </c>
      <c r="O62" s="16">
        <f>IFERROR(IF(N62="","",N62*J62),"")</f>
        <v/>
      </c>
      <c r="P62" s="6" t="n"/>
    </row>
    <row r="63">
      <c r="A63" s="17" t="n"/>
      <c r="B63" s="6" t="n"/>
      <c r="C63" s="6">
        <f>IFERROR(VLOOKUP(B63,'Lists &amp; Settings'!$A$3:$D$200,2,FALSE),"")</f>
        <v/>
      </c>
      <c r="D63" s="6">
        <f>IFERROR(VLOOKUP(B63,'Lists &amp; Settings'!$A$3:$D$200,3,FALSE),"")</f>
        <v/>
      </c>
      <c r="E63" s="6" t="n"/>
      <c r="F63" s="6" t="n"/>
      <c r="G63" s="6" t="n"/>
      <c r="H63" s="6" t="n"/>
      <c r="I63" s="6">
        <f>IFERROR(IF(I63="",""&amp;VLOOKUP(B63,'Lists &amp; Settings'!$A$3:$D$200,4,FALSE),I63),"")</f>
        <v/>
      </c>
      <c r="J63" s="16" t="n"/>
      <c r="K63" s="17" t="n"/>
      <c r="L63" s="8">
        <f>IFERROR(IF(COUNTIF(A63:K63,"&lt;&gt;")=0,"",K63-TODAY()),"")</f>
        <v/>
      </c>
      <c r="M63" s="6">
        <f>IFERROR(IF(COUNTIF(A63:K63,"&lt;&gt;")=0,"",IF(K63&lt;TODAY(),"Expired",IF(K63&lt;=TODAY()+'Lists &amp; Settings'!$B$10,"Expiring Soon","OK"))),"" )</f>
        <v/>
      </c>
      <c r="N63" s="8">
        <f>IFERROR(IF(COUNTIF(A63:K63,"&lt;&gt;")=0,"", H63-SUMIFS(StockOut!$E:$E,StockOut!$B:$B,B63,StockOut!$C:$C,E63)), "" )</f>
        <v/>
      </c>
      <c r="O63" s="16">
        <f>IFERROR(IF(N63="","",N63*J63),"")</f>
        <v/>
      </c>
      <c r="P63" s="6" t="n"/>
    </row>
    <row r="64">
      <c r="A64" s="17" t="n"/>
      <c r="B64" s="6" t="n"/>
      <c r="C64" s="6">
        <f>IFERROR(VLOOKUP(B64,'Lists &amp; Settings'!$A$3:$D$200,2,FALSE),"")</f>
        <v/>
      </c>
      <c r="D64" s="6">
        <f>IFERROR(VLOOKUP(B64,'Lists &amp; Settings'!$A$3:$D$200,3,FALSE),"")</f>
        <v/>
      </c>
      <c r="E64" s="6" t="n"/>
      <c r="F64" s="6" t="n"/>
      <c r="G64" s="6" t="n"/>
      <c r="H64" s="6" t="n"/>
      <c r="I64" s="6">
        <f>IFERROR(IF(I64="",""&amp;VLOOKUP(B64,'Lists &amp; Settings'!$A$3:$D$200,4,FALSE),I64),"")</f>
        <v/>
      </c>
      <c r="J64" s="16" t="n"/>
      <c r="K64" s="17" t="n"/>
      <c r="L64" s="8">
        <f>IFERROR(IF(COUNTIF(A64:K64,"&lt;&gt;")=0,"",K64-TODAY()),"")</f>
        <v/>
      </c>
      <c r="M64" s="6">
        <f>IFERROR(IF(COUNTIF(A64:K64,"&lt;&gt;")=0,"",IF(K64&lt;TODAY(),"Expired",IF(K64&lt;=TODAY()+'Lists &amp; Settings'!$B$10,"Expiring Soon","OK"))),"" )</f>
        <v/>
      </c>
      <c r="N64" s="8">
        <f>IFERROR(IF(COUNTIF(A64:K64,"&lt;&gt;")=0,"", H64-SUMIFS(StockOut!$E:$E,StockOut!$B:$B,B64,StockOut!$C:$C,E64)), "" )</f>
        <v/>
      </c>
      <c r="O64" s="16">
        <f>IFERROR(IF(N64="","",N64*J64),"")</f>
        <v/>
      </c>
      <c r="P64" s="6" t="n"/>
    </row>
    <row r="65">
      <c r="A65" s="17" t="n"/>
      <c r="B65" s="6" t="n"/>
      <c r="C65" s="6">
        <f>IFERROR(VLOOKUP(B65,'Lists &amp; Settings'!$A$3:$D$200,2,FALSE),"")</f>
        <v/>
      </c>
      <c r="D65" s="6">
        <f>IFERROR(VLOOKUP(B65,'Lists &amp; Settings'!$A$3:$D$200,3,FALSE),"")</f>
        <v/>
      </c>
      <c r="E65" s="6" t="n"/>
      <c r="F65" s="6" t="n"/>
      <c r="G65" s="6" t="n"/>
      <c r="H65" s="6" t="n"/>
      <c r="I65" s="6">
        <f>IFERROR(IF(I65="",""&amp;VLOOKUP(B65,'Lists &amp; Settings'!$A$3:$D$200,4,FALSE),I65),"")</f>
        <v/>
      </c>
      <c r="J65" s="16" t="n"/>
      <c r="K65" s="17" t="n"/>
      <c r="L65" s="8">
        <f>IFERROR(IF(COUNTIF(A65:K65,"&lt;&gt;")=0,"",K65-TODAY()),"")</f>
        <v/>
      </c>
      <c r="M65" s="6">
        <f>IFERROR(IF(COUNTIF(A65:K65,"&lt;&gt;")=0,"",IF(K65&lt;TODAY(),"Expired",IF(K65&lt;=TODAY()+'Lists &amp; Settings'!$B$10,"Expiring Soon","OK"))),"" )</f>
        <v/>
      </c>
      <c r="N65" s="8">
        <f>IFERROR(IF(COUNTIF(A65:K65,"&lt;&gt;")=0,"", H65-SUMIFS(StockOut!$E:$E,StockOut!$B:$B,B65,StockOut!$C:$C,E65)), "" )</f>
        <v/>
      </c>
      <c r="O65" s="16">
        <f>IFERROR(IF(N65="","",N65*J65),"")</f>
        <v/>
      </c>
      <c r="P65" s="6" t="n"/>
    </row>
    <row r="66">
      <c r="A66" s="17" t="n"/>
      <c r="B66" s="6" t="n"/>
      <c r="C66" s="6">
        <f>IFERROR(VLOOKUP(B66,'Lists &amp; Settings'!$A$3:$D$200,2,FALSE),"")</f>
        <v/>
      </c>
      <c r="D66" s="6">
        <f>IFERROR(VLOOKUP(B66,'Lists &amp; Settings'!$A$3:$D$200,3,FALSE),"")</f>
        <v/>
      </c>
      <c r="E66" s="6" t="n"/>
      <c r="F66" s="6" t="n"/>
      <c r="G66" s="6" t="n"/>
      <c r="H66" s="6" t="n"/>
      <c r="I66" s="6">
        <f>IFERROR(IF(I66="",""&amp;VLOOKUP(B66,'Lists &amp; Settings'!$A$3:$D$200,4,FALSE),I66),"")</f>
        <v/>
      </c>
      <c r="J66" s="16" t="n"/>
      <c r="K66" s="17" t="n"/>
      <c r="L66" s="8">
        <f>IFERROR(IF(COUNTIF(A66:K66,"&lt;&gt;")=0,"",K66-TODAY()),"")</f>
        <v/>
      </c>
      <c r="M66" s="6">
        <f>IFERROR(IF(COUNTIF(A66:K66,"&lt;&gt;")=0,"",IF(K66&lt;TODAY(),"Expired",IF(K66&lt;=TODAY()+'Lists &amp; Settings'!$B$10,"Expiring Soon","OK"))),"" )</f>
        <v/>
      </c>
      <c r="N66" s="8">
        <f>IFERROR(IF(COUNTIF(A66:K66,"&lt;&gt;")=0,"", H66-SUMIFS(StockOut!$E:$E,StockOut!$B:$B,B66,StockOut!$C:$C,E66)), "" )</f>
        <v/>
      </c>
      <c r="O66" s="16">
        <f>IFERROR(IF(N66="","",N66*J66),"")</f>
        <v/>
      </c>
      <c r="P66" s="6" t="n"/>
    </row>
    <row r="67">
      <c r="A67" s="17" t="n"/>
      <c r="B67" s="6" t="n"/>
      <c r="C67" s="6">
        <f>IFERROR(VLOOKUP(B67,'Lists &amp; Settings'!$A$3:$D$200,2,FALSE),"")</f>
        <v/>
      </c>
      <c r="D67" s="6">
        <f>IFERROR(VLOOKUP(B67,'Lists &amp; Settings'!$A$3:$D$200,3,FALSE),"")</f>
        <v/>
      </c>
      <c r="E67" s="6" t="n"/>
      <c r="F67" s="6" t="n"/>
      <c r="G67" s="6" t="n"/>
      <c r="H67" s="6" t="n"/>
      <c r="I67" s="6">
        <f>IFERROR(IF(I67="",""&amp;VLOOKUP(B67,'Lists &amp; Settings'!$A$3:$D$200,4,FALSE),I67),"")</f>
        <v/>
      </c>
      <c r="J67" s="16" t="n"/>
      <c r="K67" s="17" t="n"/>
      <c r="L67" s="8">
        <f>IFERROR(IF(COUNTIF(A67:K67,"&lt;&gt;")=0,"",K67-TODAY()),"")</f>
        <v/>
      </c>
      <c r="M67" s="6">
        <f>IFERROR(IF(COUNTIF(A67:K67,"&lt;&gt;")=0,"",IF(K67&lt;TODAY(),"Expired",IF(K67&lt;=TODAY()+'Lists &amp; Settings'!$B$10,"Expiring Soon","OK"))),"" )</f>
        <v/>
      </c>
      <c r="N67" s="8">
        <f>IFERROR(IF(COUNTIF(A67:K67,"&lt;&gt;")=0,"", H67-SUMIFS(StockOut!$E:$E,StockOut!$B:$B,B67,StockOut!$C:$C,E67)), "" )</f>
        <v/>
      </c>
      <c r="O67" s="16">
        <f>IFERROR(IF(N67="","",N67*J67),"")</f>
        <v/>
      </c>
      <c r="P67" s="6" t="n"/>
    </row>
    <row r="68">
      <c r="A68" s="17" t="n"/>
      <c r="B68" s="6" t="n"/>
      <c r="C68" s="6">
        <f>IFERROR(VLOOKUP(B68,'Lists &amp; Settings'!$A$3:$D$200,2,FALSE),"")</f>
        <v/>
      </c>
      <c r="D68" s="6">
        <f>IFERROR(VLOOKUP(B68,'Lists &amp; Settings'!$A$3:$D$200,3,FALSE),"")</f>
        <v/>
      </c>
      <c r="E68" s="6" t="n"/>
      <c r="F68" s="6" t="n"/>
      <c r="G68" s="6" t="n"/>
      <c r="H68" s="6" t="n"/>
      <c r="I68" s="6">
        <f>IFERROR(IF(I68="",""&amp;VLOOKUP(B68,'Lists &amp; Settings'!$A$3:$D$200,4,FALSE),I68),"")</f>
        <v/>
      </c>
      <c r="J68" s="16" t="n"/>
      <c r="K68" s="17" t="n"/>
      <c r="L68" s="8">
        <f>IFERROR(IF(COUNTIF(A68:K68,"&lt;&gt;")=0,"",K68-TODAY()),"")</f>
        <v/>
      </c>
      <c r="M68" s="6">
        <f>IFERROR(IF(COUNTIF(A68:K68,"&lt;&gt;")=0,"",IF(K68&lt;TODAY(),"Expired",IF(K68&lt;=TODAY()+'Lists &amp; Settings'!$B$10,"Expiring Soon","OK"))),"" )</f>
        <v/>
      </c>
      <c r="N68" s="8">
        <f>IFERROR(IF(COUNTIF(A68:K68,"&lt;&gt;")=0,"", H68-SUMIFS(StockOut!$E:$E,StockOut!$B:$B,B68,StockOut!$C:$C,E68)), "" )</f>
        <v/>
      </c>
      <c r="O68" s="16">
        <f>IFERROR(IF(N68="","",N68*J68),"")</f>
        <v/>
      </c>
      <c r="P68" s="6" t="n"/>
    </row>
    <row r="69">
      <c r="A69" s="17" t="n"/>
      <c r="B69" s="6" t="n"/>
      <c r="C69" s="6">
        <f>IFERROR(VLOOKUP(B69,'Lists &amp; Settings'!$A$3:$D$200,2,FALSE),"")</f>
        <v/>
      </c>
      <c r="D69" s="6">
        <f>IFERROR(VLOOKUP(B69,'Lists &amp; Settings'!$A$3:$D$200,3,FALSE),"")</f>
        <v/>
      </c>
      <c r="E69" s="6" t="n"/>
      <c r="F69" s="6" t="n"/>
      <c r="G69" s="6" t="n"/>
      <c r="H69" s="6" t="n"/>
      <c r="I69" s="6">
        <f>IFERROR(IF(I69="",""&amp;VLOOKUP(B69,'Lists &amp; Settings'!$A$3:$D$200,4,FALSE),I69),"")</f>
        <v/>
      </c>
      <c r="J69" s="16" t="n"/>
      <c r="K69" s="17" t="n"/>
      <c r="L69" s="8">
        <f>IFERROR(IF(COUNTIF(A69:K69,"&lt;&gt;")=0,"",K69-TODAY()),"")</f>
        <v/>
      </c>
      <c r="M69" s="6">
        <f>IFERROR(IF(COUNTIF(A69:K69,"&lt;&gt;")=0,"",IF(K69&lt;TODAY(),"Expired",IF(K69&lt;=TODAY()+'Lists &amp; Settings'!$B$10,"Expiring Soon","OK"))),"" )</f>
        <v/>
      </c>
      <c r="N69" s="8">
        <f>IFERROR(IF(COUNTIF(A69:K69,"&lt;&gt;")=0,"", H69-SUMIFS(StockOut!$E:$E,StockOut!$B:$B,B69,StockOut!$C:$C,E69)), "" )</f>
        <v/>
      </c>
      <c r="O69" s="16">
        <f>IFERROR(IF(N69="","",N69*J69),"")</f>
        <v/>
      </c>
      <c r="P69" s="6" t="n"/>
    </row>
    <row r="70">
      <c r="A70" s="17" t="n"/>
      <c r="B70" s="6" t="n"/>
      <c r="C70" s="6">
        <f>IFERROR(VLOOKUP(B70,'Lists &amp; Settings'!$A$3:$D$200,2,FALSE),"")</f>
        <v/>
      </c>
      <c r="D70" s="6">
        <f>IFERROR(VLOOKUP(B70,'Lists &amp; Settings'!$A$3:$D$200,3,FALSE),"")</f>
        <v/>
      </c>
      <c r="E70" s="6" t="n"/>
      <c r="F70" s="6" t="n"/>
      <c r="G70" s="6" t="n"/>
      <c r="H70" s="6" t="n"/>
      <c r="I70" s="6">
        <f>IFERROR(IF(I70="",""&amp;VLOOKUP(B70,'Lists &amp; Settings'!$A$3:$D$200,4,FALSE),I70),"")</f>
        <v/>
      </c>
      <c r="J70" s="16" t="n"/>
      <c r="K70" s="17" t="n"/>
      <c r="L70" s="8">
        <f>IFERROR(IF(COUNTIF(A70:K70,"&lt;&gt;")=0,"",K70-TODAY()),"")</f>
        <v/>
      </c>
      <c r="M70" s="6">
        <f>IFERROR(IF(COUNTIF(A70:K70,"&lt;&gt;")=0,"",IF(K70&lt;TODAY(),"Expired",IF(K70&lt;=TODAY()+'Lists &amp; Settings'!$B$10,"Expiring Soon","OK"))),"" )</f>
        <v/>
      </c>
      <c r="N70" s="8">
        <f>IFERROR(IF(COUNTIF(A70:K70,"&lt;&gt;")=0,"", H70-SUMIFS(StockOut!$E:$E,StockOut!$B:$B,B70,StockOut!$C:$C,E70)), "" )</f>
        <v/>
      </c>
      <c r="O70" s="16">
        <f>IFERROR(IF(N70="","",N70*J70),"")</f>
        <v/>
      </c>
      <c r="P70" s="6" t="n"/>
    </row>
    <row r="71">
      <c r="A71" s="17" t="n"/>
      <c r="B71" s="6" t="n"/>
      <c r="C71" s="6">
        <f>IFERROR(VLOOKUP(B71,'Lists &amp; Settings'!$A$3:$D$200,2,FALSE),"")</f>
        <v/>
      </c>
      <c r="D71" s="6">
        <f>IFERROR(VLOOKUP(B71,'Lists &amp; Settings'!$A$3:$D$200,3,FALSE),"")</f>
        <v/>
      </c>
      <c r="E71" s="6" t="n"/>
      <c r="F71" s="6" t="n"/>
      <c r="G71" s="6" t="n"/>
      <c r="H71" s="6" t="n"/>
      <c r="I71" s="6">
        <f>IFERROR(IF(I71="",""&amp;VLOOKUP(B71,'Lists &amp; Settings'!$A$3:$D$200,4,FALSE),I71),"")</f>
        <v/>
      </c>
      <c r="J71" s="16" t="n"/>
      <c r="K71" s="17" t="n"/>
      <c r="L71" s="8">
        <f>IFERROR(IF(COUNTIF(A71:K71,"&lt;&gt;")=0,"",K71-TODAY()),"")</f>
        <v/>
      </c>
      <c r="M71" s="6">
        <f>IFERROR(IF(COUNTIF(A71:K71,"&lt;&gt;")=0,"",IF(K71&lt;TODAY(),"Expired",IF(K71&lt;=TODAY()+'Lists &amp; Settings'!$B$10,"Expiring Soon","OK"))),"" )</f>
        <v/>
      </c>
      <c r="N71" s="8">
        <f>IFERROR(IF(COUNTIF(A71:K71,"&lt;&gt;")=0,"", H71-SUMIFS(StockOut!$E:$E,StockOut!$B:$B,B71,StockOut!$C:$C,E71)), "" )</f>
        <v/>
      </c>
      <c r="O71" s="16">
        <f>IFERROR(IF(N71="","",N71*J71),"")</f>
        <v/>
      </c>
      <c r="P71" s="6" t="n"/>
    </row>
    <row r="72">
      <c r="A72" s="17" t="n"/>
      <c r="B72" s="6" t="n"/>
      <c r="C72" s="6">
        <f>IFERROR(VLOOKUP(B72,'Lists &amp; Settings'!$A$3:$D$200,2,FALSE),"")</f>
        <v/>
      </c>
      <c r="D72" s="6">
        <f>IFERROR(VLOOKUP(B72,'Lists &amp; Settings'!$A$3:$D$200,3,FALSE),"")</f>
        <v/>
      </c>
      <c r="E72" s="6" t="n"/>
      <c r="F72" s="6" t="n"/>
      <c r="G72" s="6" t="n"/>
      <c r="H72" s="6" t="n"/>
      <c r="I72" s="6">
        <f>IFERROR(IF(I72="",""&amp;VLOOKUP(B72,'Lists &amp; Settings'!$A$3:$D$200,4,FALSE),I72),"")</f>
        <v/>
      </c>
      <c r="J72" s="16" t="n"/>
      <c r="K72" s="17" t="n"/>
      <c r="L72" s="8">
        <f>IFERROR(IF(COUNTIF(A72:K72,"&lt;&gt;")=0,"",K72-TODAY()),"")</f>
        <v/>
      </c>
      <c r="M72" s="6">
        <f>IFERROR(IF(COUNTIF(A72:K72,"&lt;&gt;")=0,"",IF(K72&lt;TODAY(),"Expired",IF(K72&lt;=TODAY()+'Lists &amp; Settings'!$B$10,"Expiring Soon","OK"))),"" )</f>
        <v/>
      </c>
      <c r="N72" s="8">
        <f>IFERROR(IF(COUNTIF(A72:K72,"&lt;&gt;")=0,"", H72-SUMIFS(StockOut!$E:$E,StockOut!$B:$B,B72,StockOut!$C:$C,E72)), "" )</f>
        <v/>
      </c>
      <c r="O72" s="16">
        <f>IFERROR(IF(N72="","",N72*J72),"")</f>
        <v/>
      </c>
      <c r="P72" s="6" t="n"/>
    </row>
    <row r="73">
      <c r="A73" s="17" t="n"/>
      <c r="B73" s="6" t="n"/>
      <c r="C73" s="6">
        <f>IFERROR(VLOOKUP(B73,'Lists &amp; Settings'!$A$3:$D$200,2,FALSE),"")</f>
        <v/>
      </c>
      <c r="D73" s="6">
        <f>IFERROR(VLOOKUP(B73,'Lists &amp; Settings'!$A$3:$D$200,3,FALSE),"")</f>
        <v/>
      </c>
      <c r="E73" s="6" t="n"/>
      <c r="F73" s="6" t="n"/>
      <c r="G73" s="6" t="n"/>
      <c r="H73" s="6" t="n"/>
      <c r="I73" s="6">
        <f>IFERROR(IF(I73="",""&amp;VLOOKUP(B73,'Lists &amp; Settings'!$A$3:$D$200,4,FALSE),I73),"")</f>
        <v/>
      </c>
      <c r="J73" s="16" t="n"/>
      <c r="K73" s="17" t="n"/>
      <c r="L73" s="8">
        <f>IFERROR(IF(COUNTIF(A73:K73,"&lt;&gt;")=0,"",K73-TODAY()),"")</f>
        <v/>
      </c>
      <c r="M73" s="6">
        <f>IFERROR(IF(COUNTIF(A73:K73,"&lt;&gt;")=0,"",IF(K73&lt;TODAY(),"Expired",IF(K73&lt;=TODAY()+'Lists &amp; Settings'!$B$10,"Expiring Soon","OK"))),"" )</f>
        <v/>
      </c>
      <c r="N73" s="8">
        <f>IFERROR(IF(COUNTIF(A73:K73,"&lt;&gt;")=0,"", H73-SUMIFS(StockOut!$E:$E,StockOut!$B:$B,B73,StockOut!$C:$C,E73)), "" )</f>
        <v/>
      </c>
      <c r="O73" s="16">
        <f>IFERROR(IF(N73="","",N73*J73),"")</f>
        <v/>
      </c>
      <c r="P73" s="6" t="n"/>
    </row>
    <row r="74">
      <c r="A74" s="17" t="n"/>
      <c r="B74" s="6" t="n"/>
      <c r="C74" s="6">
        <f>IFERROR(VLOOKUP(B74,'Lists &amp; Settings'!$A$3:$D$200,2,FALSE),"")</f>
        <v/>
      </c>
      <c r="D74" s="6">
        <f>IFERROR(VLOOKUP(B74,'Lists &amp; Settings'!$A$3:$D$200,3,FALSE),"")</f>
        <v/>
      </c>
      <c r="E74" s="6" t="n"/>
      <c r="F74" s="6" t="n"/>
      <c r="G74" s="6" t="n"/>
      <c r="H74" s="6" t="n"/>
      <c r="I74" s="6">
        <f>IFERROR(IF(I74="",""&amp;VLOOKUP(B74,'Lists &amp; Settings'!$A$3:$D$200,4,FALSE),I74),"")</f>
        <v/>
      </c>
      <c r="J74" s="16" t="n"/>
      <c r="K74" s="17" t="n"/>
      <c r="L74" s="8">
        <f>IFERROR(IF(COUNTIF(A74:K74,"&lt;&gt;")=0,"",K74-TODAY()),"")</f>
        <v/>
      </c>
      <c r="M74" s="6">
        <f>IFERROR(IF(COUNTIF(A74:K74,"&lt;&gt;")=0,"",IF(K74&lt;TODAY(),"Expired",IF(K74&lt;=TODAY()+'Lists &amp; Settings'!$B$10,"Expiring Soon","OK"))),"" )</f>
        <v/>
      </c>
      <c r="N74" s="8">
        <f>IFERROR(IF(COUNTIF(A74:K74,"&lt;&gt;")=0,"", H74-SUMIFS(StockOut!$E:$E,StockOut!$B:$B,B74,StockOut!$C:$C,E74)), "" )</f>
        <v/>
      </c>
      <c r="O74" s="16">
        <f>IFERROR(IF(N74="","",N74*J74),"")</f>
        <v/>
      </c>
      <c r="P74" s="6" t="n"/>
    </row>
    <row r="75">
      <c r="A75" s="17" t="n"/>
      <c r="B75" s="6" t="n"/>
      <c r="C75" s="6">
        <f>IFERROR(VLOOKUP(B75,'Lists &amp; Settings'!$A$3:$D$200,2,FALSE),"")</f>
        <v/>
      </c>
      <c r="D75" s="6">
        <f>IFERROR(VLOOKUP(B75,'Lists &amp; Settings'!$A$3:$D$200,3,FALSE),"")</f>
        <v/>
      </c>
      <c r="E75" s="6" t="n"/>
      <c r="F75" s="6" t="n"/>
      <c r="G75" s="6" t="n"/>
      <c r="H75" s="6" t="n"/>
      <c r="I75" s="6">
        <f>IFERROR(IF(I75="",""&amp;VLOOKUP(B75,'Lists &amp; Settings'!$A$3:$D$200,4,FALSE),I75),"")</f>
        <v/>
      </c>
      <c r="J75" s="16" t="n"/>
      <c r="K75" s="17" t="n"/>
      <c r="L75" s="8">
        <f>IFERROR(IF(COUNTIF(A75:K75,"&lt;&gt;")=0,"",K75-TODAY()),"")</f>
        <v/>
      </c>
      <c r="M75" s="6">
        <f>IFERROR(IF(COUNTIF(A75:K75,"&lt;&gt;")=0,"",IF(K75&lt;TODAY(),"Expired",IF(K75&lt;=TODAY()+'Lists &amp; Settings'!$B$10,"Expiring Soon","OK"))),"" )</f>
        <v/>
      </c>
      <c r="N75" s="8">
        <f>IFERROR(IF(COUNTIF(A75:K75,"&lt;&gt;")=0,"", H75-SUMIFS(StockOut!$E:$E,StockOut!$B:$B,B75,StockOut!$C:$C,E75)), "" )</f>
        <v/>
      </c>
      <c r="O75" s="16">
        <f>IFERROR(IF(N75="","",N75*J75),"")</f>
        <v/>
      </c>
      <c r="P75" s="6" t="n"/>
    </row>
    <row r="76">
      <c r="A76" s="17" t="n"/>
      <c r="B76" s="6" t="n"/>
      <c r="C76" s="6">
        <f>IFERROR(VLOOKUP(B76,'Lists &amp; Settings'!$A$3:$D$200,2,FALSE),"")</f>
        <v/>
      </c>
      <c r="D76" s="6">
        <f>IFERROR(VLOOKUP(B76,'Lists &amp; Settings'!$A$3:$D$200,3,FALSE),"")</f>
        <v/>
      </c>
      <c r="E76" s="6" t="n"/>
      <c r="F76" s="6" t="n"/>
      <c r="G76" s="6" t="n"/>
      <c r="H76" s="6" t="n"/>
      <c r="I76" s="6">
        <f>IFERROR(IF(I76="",""&amp;VLOOKUP(B76,'Lists &amp; Settings'!$A$3:$D$200,4,FALSE),I76),"")</f>
        <v/>
      </c>
      <c r="J76" s="16" t="n"/>
      <c r="K76" s="17" t="n"/>
      <c r="L76" s="8">
        <f>IFERROR(IF(COUNTIF(A76:K76,"&lt;&gt;")=0,"",K76-TODAY()),"")</f>
        <v/>
      </c>
      <c r="M76" s="6">
        <f>IFERROR(IF(COUNTIF(A76:K76,"&lt;&gt;")=0,"",IF(K76&lt;TODAY(),"Expired",IF(K76&lt;=TODAY()+'Lists &amp; Settings'!$B$10,"Expiring Soon","OK"))),"" )</f>
        <v/>
      </c>
      <c r="N76" s="8">
        <f>IFERROR(IF(COUNTIF(A76:K76,"&lt;&gt;")=0,"", H76-SUMIFS(StockOut!$E:$E,StockOut!$B:$B,B76,StockOut!$C:$C,E76)), "" )</f>
        <v/>
      </c>
      <c r="O76" s="16">
        <f>IFERROR(IF(N76="","",N76*J76),"")</f>
        <v/>
      </c>
      <c r="P76" s="6" t="n"/>
    </row>
    <row r="77">
      <c r="A77" s="17" t="n"/>
      <c r="B77" s="6" t="n"/>
      <c r="C77" s="6">
        <f>IFERROR(VLOOKUP(B77,'Lists &amp; Settings'!$A$3:$D$200,2,FALSE),"")</f>
        <v/>
      </c>
      <c r="D77" s="6">
        <f>IFERROR(VLOOKUP(B77,'Lists &amp; Settings'!$A$3:$D$200,3,FALSE),"")</f>
        <v/>
      </c>
      <c r="E77" s="6" t="n"/>
      <c r="F77" s="6" t="n"/>
      <c r="G77" s="6" t="n"/>
      <c r="H77" s="6" t="n"/>
      <c r="I77" s="6">
        <f>IFERROR(IF(I77="",""&amp;VLOOKUP(B77,'Lists &amp; Settings'!$A$3:$D$200,4,FALSE),I77),"")</f>
        <v/>
      </c>
      <c r="J77" s="16" t="n"/>
      <c r="K77" s="17" t="n"/>
      <c r="L77" s="8">
        <f>IFERROR(IF(COUNTIF(A77:K77,"&lt;&gt;")=0,"",K77-TODAY()),"")</f>
        <v/>
      </c>
      <c r="M77" s="6">
        <f>IFERROR(IF(COUNTIF(A77:K77,"&lt;&gt;")=0,"",IF(K77&lt;TODAY(),"Expired",IF(K77&lt;=TODAY()+'Lists &amp; Settings'!$B$10,"Expiring Soon","OK"))),"" )</f>
        <v/>
      </c>
      <c r="N77" s="8">
        <f>IFERROR(IF(COUNTIF(A77:K77,"&lt;&gt;")=0,"", H77-SUMIFS(StockOut!$E:$E,StockOut!$B:$B,B77,StockOut!$C:$C,E77)), "" )</f>
        <v/>
      </c>
      <c r="O77" s="16">
        <f>IFERROR(IF(N77="","",N77*J77),"")</f>
        <v/>
      </c>
      <c r="P77" s="6" t="n"/>
    </row>
    <row r="78">
      <c r="A78" s="17" t="n"/>
      <c r="B78" s="6" t="n"/>
      <c r="C78" s="6">
        <f>IFERROR(VLOOKUP(B78,'Lists &amp; Settings'!$A$3:$D$200,2,FALSE),"")</f>
        <v/>
      </c>
      <c r="D78" s="6">
        <f>IFERROR(VLOOKUP(B78,'Lists &amp; Settings'!$A$3:$D$200,3,FALSE),"")</f>
        <v/>
      </c>
      <c r="E78" s="6" t="n"/>
      <c r="F78" s="6" t="n"/>
      <c r="G78" s="6" t="n"/>
      <c r="H78" s="6" t="n"/>
      <c r="I78" s="6">
        <f>IFERROR(IF(I78="",""&amp;VLOOKUP(B78,'Lists &amp; Settings'!$A$3:$D$200,4,FALSE),I78),"")</f>
        <v/>
      </c>
      <c r="J78" s="16" t="n"/>
      <c r="K78" s="17" t="n"/>
      <c r="L78" s="8">
        <f>IFERROR(IF(COUNTIF(A78:K78,"&lt;&gt;")=0,"",K78-TODAY()),"")</f>
        <v/>
      </c>
      <c r="M78" s="6">
        <f>IFERROR(IF(COUNTIF(A78:K78,"&lt;&gt;")=0,"",IF(K78&lt;TODAY(),"Expired",IF(K78&lt;=TODAY()+'Lists &amp; Settings'!$B$10,"Expiring Soon","OK"))),"" )</f>
        <v/>
      </c>
      <c r="N78" s="8">
        <f>IFERROR(IF(COUNTIF(A78:K78,"&lt;&gt;")=0,"", H78-SUMIFS(StockOut!$E:$E,StockOut!$B:$B,B78,StockOut!$C:$C,E78)), "" )</f>
        <v/>
      </c>
      <c r="O78" s="16">
        <f>IFERROR(IF(N78="","",N78*J78),"")</f>
        <v/>
      </c>
      <c r="P78" s="6" t="n"/>
    </row>
    <row r="79">
      <c r="A79" s="17" t="n"/>
      <c r="B79" s="6" t="n"/>
      <c r="C79" s="6">
        <f>IFERROR(VLOOKUP(B79,'Lists &amp; Settings'!$A$3:$D$200,2,FALSE),"")</f>
        <v/>
      </c>
      <c r="D79" s="6">
        <f>IFERROR(VLOOKUP(B79,'Lists &amp; Settings'!$A$3:$D$200,3,FALSE),"")</f>
        <v/>
      </c>
      <c r="E79" s="6" t="n"/>
      <c r="F79" s="6" t="n"/>
      <c r="G79" s="6" t="n"/>
      <c r="H79" s="6" t="n"/>
      <c r="I79" s="6">
        <f>IFERROR(IF(I79="",""&amp;VLOOKUP(B79,'Lists &amp; Settings'!$A$3:$D$200,4,FALSE),I79),"")</f>
        <v/>
      </c>
      <c r="J79" s="16" t="n"/>
      <c r="K79" s="17" t="n"/>
      <c r="L79" s="8">
        <f>IFERROR(IF(COUNTIF(A79:K79,"&lt;&gt;")=0,"",K79-TODAY()),"")</f>
        <v/>
      </c>
      <c r="M79" s="6">
        <f>IFERROR(IF(COUNTIF(A79:K79,"&lt;&gt;")=0,"",IF(K79&lt;TODAY(),"Expired",IF(K79&lt;=TODAY()+'Lists &amp; Settings'!$B$10,"Expiring Soon","OK"))),"" )</f>
        <v/>
      </c>
      <c r="N79" s="8">
        <f>IFERROR(IF(COUNTIF(A79:K79,"&lt;&gt;")=0,"", H79-SUMIFS(StockOut!$E:$E,StockOut!$B:$B,B79,StockOut!$C:$C,E79)), "" )</f>
        <v/>
      </c>
      <c r="O79" s="16">
        <f>IFERROR(IF(N79="","",N79*J79),"")</f>
        <v/>
      </c>
      <c r="P79" s="6" t="n"/>
    </row>
    <row r="80">
      <c r="A80" s="17" t="n"/>
      <c r="B80" s="6" t="n"/>
      <c r="C80" s="6">
        <f>IFERROR(VLOOKUP(B80,'Lists &amp; Settings'!$A$3:$D$200,2,FALSE),"")</f>
        <v/>
      </c>
      <c r="D80" s="6">
        <f>IFERROR(VLOOKUP(B80,'Lists &amp; Settings'!$A$3:$D$200,3,FALSE),"")</f>
        <v/>
      </c>
      <c r="E80" s="6" t="n"/>
      <c r="F80" s="6" t="n"/>
      <c r="G80" s="6" t="n"/>
      <c r="H80" s="6" t="n"/>
      <c r="I80" s="6">
        <f>IFERROR(IF(I80="",""&amp;VLOOKUP(B80,'Lists &amp; Settings'!$A$3:$D$200,4,FALSE),I80),"")</f>
        <v/>
      </c>
      <c r="J80" s="16" t="n"/>
      <c r="K80" s="17" t="n"/>
      <c r="L80" s="8">
        <f>IFERROR(IF(COUNTIF(A80:K80,"&lt;&gt;")=0,"",K80-TODAY()),"")</f>
        <v/>
      </c>
      <c r="M80" s="6">
        <f>IFERROR(IF(COUNTIF(A80:K80,"&lt;&gt;")=0,"",IF(K80&lt;TODAY(),"Expired",IF(K80&lt;=TODAY()+'Lists &amp; Settings'!$B$10,"Expiring Soon","OK"))),"" )</f>
        <v/>
      </c>
      <c r="N80" s="8">
        <f>IFERROR(IF(COUNTIF(A80:K80,"&lt;&gt;")=0,"", H80-SUMIFS(StockOut!$E:$E,StockOut!$B:$B,B80,StockOut!$C:$C,E80)), "" )</f>
        <v/>
      </c>
      <c r="O80" s="16">
        <f>IFERROR(IF(N80="","",N80*J80),"")</f>
        <v/>
      </c>
      <c r="P80" s="6" t="n"/>
    </row>
    <row r="81">
      <c r="A81" s="17" t="n"/>
      <c r="B81" s="6" t="n"/>
      <c r="C81" s="6">
        <f>IFERROR(VLOOKUP(B81,'Lists &amp; Settings'!$A$3:$D$200,2,FALSE),"")</f>
        <v/>
      </c>
      <c r="D81" s="6">
        <f>IFERROR(VLOOKUP(B81,'Lists &amp; Settings'!$A$3:$D$200,3,FALSE),"")</f>
        <v/>
      </c>
      <c r="E81" s="6" t="n"/>
      <c r="F81" s="6" t="n"/>
      <c r="G81" s="6" t="n"/>
      <c r="H81" s="6" t="n"/>
      <c r="I81" s="6">
        <f>IFERROR(IF(I81="",""&amp;VLOOKUP(B81,'Lists &amp; Settings'!$A$3:$D$200,4,FALSE),I81),"")</f>
        <v/>
      </c>
      <c r="J81" s="16" t="n"/>
      <c r="K81" s="17" t="n"/>
      <c r="L81" s="8">
        <f>IFERROR(IF(COUNTIF(A81:K81,"&lt;&gt;")=0,"",K81-TODAY()),"")</f>
        <v/>
      </c>
      <c r="M81" s="6">
        <f>IFERROR(IF(COUNTIF(A81:K81,"&lt;&gt;")=0,"",IF(K81&lt;TODAY(),"Expired",IF(K81&lt;=TODAY()+'Lists &amp; Settings'!$B$10,"Expiring Soon","OK"))),"" )</f>
        <v/>
      </c>
      <c r="N81" s="8">
        <f>IFERROR(IF(COUNTIF(A81:K81,"&lt;&gt;")=0,"", H81-SUMIFS(StockOut!$E:$E,StockOut!$B:$B,B81,StockOut!$C:$C,E81)), "" )</f>
        <v/>
      </c>
      <c r="O81" s="16">
        <f>IFERROR(IF(N81="","",N81*J81),"")</f>
        <v/>
      </c>
      <c r="P81" s="6" t="n"/>
    </row>
    <row r="82">
      <c r="A82" s="17" t="n"/>
      <c r="B82" s="6" t="n"/>
      <c r="C82" s="6">
        <f>IFERROR(VLOOKUP(B82,'Lists &amp; Settings'!$A$3:$D$200,2,FALSE),"")</f>
        <v/>
      </c>
      <c r="D82" s="6">
        <f>IFERROR(VLOOKUP(B82,'Lists &amp; Settings'!$A$3:$D$200,3,FALSE),"")</f>
        <v/>
      </c>
      <c r="E82" s="6" t="n"/>
      <c r="F82" s="6" t="n"/>
      <c r="G82" s="6" t="n"/>
      <c r="H82" s="6" t="n"/>
      <c r="I82" s="6">
        <f>IFERROR(IF(I82="",""&amp;VLOOKUP(B82,'Lists &amp; Settings'!$A$3:$D$200,4,FALSE),I82),"")</f>
        <v/>
      </c>
      <c r="J82" s="16" t="n"/>
      <c r="K82" s="17" t="n"/>
      <c r="L82" s="8">
        <f>IFERROR(IF(COUNTIF(A82:K82,"&lt;&gt;")=0,"",K82-TODAY()),"")</f>
        <v/>
      </c>
      <c r="M82" s="6">
        <f>IFERROR(IF(COUNTIF(A82:K82,"&lt;&gt;")=0,"",IF(K82&lt;TODAY(),"Expired",IF(K82&lt;=TODAY()+'Lists &amp; Settings'!$B$10,"Expiring Soon","OK"))),"" )</f>
        <v/>
      </c>
      <c r="N82" s="8">
        <f>IFERROR(IF(COUNTIF(A82:K82,"&lt;&gt;")=0,"", H82-SUMIFS(StockOut!$E:$E,StockOut!$B:$B,B82,StockOut!$C:$C,E82)), "" )</f>
        <v/>
      </c>
      <c r="O82" s="16">
        <f>IFERROR(IF(N82="","",N82*J82),"")</f>
        <v/>
      </c>
      <c r="P82" s="6" t="n"/>
    </row>
    <row r="83">
      <c r="A83" s="17" t="n"/>
      <c r="B83" s="6" t="n"/>
      <c r="C83" s="6">
        <f>IFERROR(VLOOKUP(B83,'Lists &amp; Settings'!$A$3:$D$200,2,FALSE),"")</f>
        <v/>
      </c>
      <c r="D83" s="6">
        <f>IFERROR(VLOOKUP(B83,'Lists &amp; Settings'!$A$3:$D$200,3,FALSE),"")</f>
        <v/>
      </c>
      <c r="E83" s="6" t="n"/>
      <c r="F83" s="6" t="n"/>
      <c r="G83" s="6" t="n"/>
      <c r="H83" s="6" t="n"/>
      <c r="I83" s="6">
        <f>IFERROR(IF(I83="",""&amp;VLOOKUP(B83,'Lists &amp; Settings'!$A$3:$D$200,4,FALSE),I83),"")</f>
        <v/>
      </c>
      <c r="J83" s="16" t="n"/>
      <c r="K83" s="17" t="n"/>
      <c r="L83" s="8">
        <f>IFERROR(IF(COUNTIF(A83:K83,"&lt;&gt;")=0,"",K83-TODAY()),"")</f>
        <v/>
      </c>
      <c r="M83" s="6">
        <f>IFERROR(IF(COUNTIF(A83:K83,"&lt;&gt;")=0,"",IF(K83&lt;TODAY(),"Expired",IF(K83&lt;=TODAY()+'Lists &amp; Settings'!$B$10,"Expiring Soon","OK"))),"" )</f>
        <v/>
      </c>
      <c r="N83" s="8">
        <f>IFERROR(IF(COUNTIF(A83:K83,"&lt;&gt;")=0,"", H83-SUMIFS(StockOut!$E:$E,StockOut!$B:$B,B83,StockOut!$C:$C,E83)), "" )</f>
        <v/>
      </c>
      <c r="O83" s="16">
        <f>IFERROR(IF(N83="","",N83*J83),"")</f>
        <v/>
      </c>
      <c r="P83" s="6" t="n"/>
    </row>
    <row r="84">
      <c r="A84" s="17" t="n"/>
      <c r="B84" s="6" t="n"/>
      <c r="C84" s="6">
        <f>IFERROR(VLOOKUP(B84,'Lists &amp; Settings'!$A$3:$D$200,2,FALSE),"")</f>
        <v/>
      </c>
      <c r="D84" s="6">
        <f>IFERROR(VLOOKUP(B84,'Lists &amp; Settings'!$A$3:$D$200,3,FALSE),"")</f>
        <v/>
      </c>
      <c r="E84" s="6" t="n"/>
      <c r="F84" s="6" t="n"/>
      <c r="G84" s="6" t="n"/>
      <c r="H84" s="6" t="n"/>
      <c r="I84" s="6">
        <f>IFERROR(IF(I84="",""&amp;VLOOKUP(B84,'Lists &amp; Settings'!$A$3:$D$200,4,FALSE),I84),"")</f>
        <v/>
      </c>
      <c r="J84" s="16" t="n"/>
      <c r="K84" s="17" t="n"/>
      <c r="L84" s="8">
        <f>IFERROR(IF(COUNTIF(A84:K84,"&lt;&gt;")=0,"",K84-TODAY()),"")</f>
        <v/>
      </c>
      <c r="M84" s="6">
        <f>IFERROR(IF(COUNTIF(A84:K84,"&lt;&gt;")=0,"",IF(K84&lt;TODAY(),"Expired",IF(K84&lt;=TODAY()+'Lists &amp; Settings'!$B$10,"Expiring Soon","OK"))),"" )</f>
        <v/>
      </c>
      <c r="N84" s="8">
        <f>IFERROR(IF(COUNTIF(A84:K84,"&lt;&gt;")=0,"", H84-SUMIFS(StockOut!$E:$E,StockOut!$B:$B,B84,StockOut!$C:$C,E84)), "" )</f>
        <v/>
      </c>
      <c r="O84" s="16">
        <f>IFERROR(IF(N84="","",N84*J84),"")</f>
        <v/>
      </c>
      <c r="P84" s="6" t="n"/>
    </row>
    <row r="85">
      <c r="A85" s="17" t="n"/>
      <c r="B85" s="6" t="n"/>
      <c r="C85" s="6">
        <f>IFERROR(VLOOKUP(B85,'Lists &amp; Settings'!$A$3:$D$200,2,FALSE),"")</f>
        <v/>
      </c>
      <c r="D85" s="6">
        <f>IFERROR(VLOOKUP(B85,'Lists &amp; Settings'!$A$3:$D$200,3,FALSE),"")</f>
        <v/>
      </c>
      <c r="E85" s="6" t="n"/>
      <c r="F85" s="6" t="n"/>
      <c r="G85" s="6" t="n"/>
      <c r="H85" s="6" t="n"/>
      <c r="I85" s="6">
        <f>IFERROR(IF(I85="",""&amp;VLOOKUP(B85,'Lists &amp; Settings'!$A$3:$D$200,4,FALSE),I85),"")</f>
        <v/>
      </c>
      <c r="J85" s="16" t="n"/>
      <c r="K85" s="17" t="n"/>
      <c r="L85" s="8">
        <f>IFERROR(IF(COUNTIF(A85:K85,"&lt;&gt;")=0,"",K85-TODAY()),"")</f>
        <v/>
      </c>
      <c r="M85" s="6">
        <f>IFERROR(IF(COUNTIF(A85:K85,"&lt;&gt;")=0,"",IF(K85&lt;TODAY(),"Expired",IF(K85&lt;=TODAY()+'Lists &amp; Settings'!$B$10,"Expiring Soon","OK"))),"" )</f>
        <v/>
      </c>
      <c r="N85" s="8">
        <f>IFERROR(IF(COUNTIF(A85:K85,"&lt;&gt;")=0,"", H85-SUMIFS(StockOut!$E:$E,StockOut!$B:$B,B85,StockOut!$C:$C,E85)), "" )</f>
        <v/>
      </c>
      <c r="O85" s="16">
        <f>IFERROR(IF(N85="","",N85*J85),"")</f>
        <v/>
      </c>
      <c r="P85" s="6" t="n"/>
    </row>
    <row r="86">
      <c r="A86" s="17" t="n"/>
      <c r="B86" s="6" t="n"/>
      <c r="C86" s="6">
        <f>IFERROR(VLOOKUP(B86,'Lists &amp; Settings'!$A$3:$D$200,2,FALSE),"")</f>
        <v/>
      </c>
      <c r="D86" s="6">
        <f>IFERROR(VLOOKUP(B86,'Lists &amp; Settings'!$A$3:$D$200,3,FALSE),"")</f>
        <v/>
      </c>
      <c r="E86" s="6" t="n"/>
      <c r="F86" s="6" t="n"/>
      <c r="G86" s="6" t="n"/>
      <c r="H86" s="6" t="n"/>
      <c r="I86" s="6">
        <f>IFERROR(IF(I86="",""&amp;VLOOKUP(B86,'Lists &amp; Settings'!$A$3:$D$200,4,FALSE),I86),"")</f>
        <v/>
      </c>
      <c r="J86" s="16" t="n"/>
      <c r="K86" s="17" t="n"/>
      <c r="L86" s="8">
        <f>IFERROR(IF(COUNTIF(A86:K86,"&lt;&gt;")=0,"",K86-TODAY()),"")</f>
        <v/>
      </c>
      <c r="M86" s="6">
        <f>IFERROR(IF(COUNTIF(A86:K86,"&lt;&gt;")=0,"",IF(K86&lt;TODAY(),"Expired",IF(K86&lt;=TODAY()+'Lists &amp; Settings'!$B$10,"Expiring Soon","OK"))),"" )</f>
        <v/>
      </c>
      <c r="N86" s="8">
        <f>IFERROR(IF(COUNTIF(A86:K86,"&lt;&gt;")=0,"", H86-SUMIFS(StockOut!$E:$E,StockOut!$B:$B,B86,StockOut!$C:$C,E86)), "" )</f>
        <v/>
      </c>
      <c r="O86" s="16">
        <f>IFERROR(IF(N86="","",N86*J86),"")</f>
        <v/>
      </c>
      <c r="P86" s="6" t="n"/>
    </row>
    <row r="87">
      <c r="A87" s="17" t="n"/>
      <c r="B87" s="6" t="n"/>
      <c r="C87" s="6">
        <f>IFERROR(VLOOKUP(B87,'Lists &amp; Settings'!$A$3:$D$200,2,FALSE),"")</f>
        <v/>
      </c>
      <c r="D87" s="6">
        <f>IFERROR(VLOOKUP(B87,'Lists &amp; Settings'!$A$3:$D$200,3,FALSE),"")</f>
        <v/>
      </c>
      <c r="E87" s="6" t="n"/>
      <c r="F87" s="6" t="n"/>
      <c r="G87" s="6" t="n"/>
      <c r="H87" s="6" t="n"/>
      <c r="I87" s="6">
        <f>IFERROR(IF(I87="",""&amp;VLOOKUP(B87,'Lists &amp; Settings'!$A$3:$D$200,4,FALSE),I87),"")</f>
        <v/>
      </c>
      <c r="J87" s="16" t="n"/>
      <c r="K87" s="17" t="n"/>
      <c r="L87" s="8">
        <f>IFERROR(IF(COUNTIF(A87:K87,"&lt;&gt;")=0,"",K87-TODAY()),"")</f>
        <v/>
      </c>
      <c r="M87" s="6">
        <f>IFERROR(IF(COUNTIF(A87:K87,"&lt;&gt;")=0,"",IF(K87&lt;TODAY(),"Expired",IF(K87&lt;=TODAY()+'Lists &amp; Settings'!$B$10,"Expiring Soon","OK"))),"" )</f>
        <v/>
      </c>
      <c r="N87" s="8">
        <f>IFERROR(IF(COUNTIF(A87:K87,"&lt;&gt;")=0,"", H87-SUMIFS(StockOut!$E:$E,StockOut!$B:$B,B87,StockOut!$C:$C,E87)), "" )</f>
        <v/>
      </c>
      <c r="O87" s="16">
        <f>IFERROR(IF(N87="","",N87*J87),"")</f>
        <v/>
      </c>
      <c r="P87" s="6" t="n"/>
    </row>
    <row r="88">
      <c r="A88" s="17" t="n"/>
      <c r="B88" s="6" t="n"/>
      <c r="C88" s="6">
        <f>IFERROR(VLOOKUP(B88,'Lists &amp; Settings'!$A$3:$D$200,2,FALSE),"")</f>
        <v/>
      </c>
      <c r="D88" s="6">
        <f>IFERROR(VLOOKUP(B88,'Lists &amp; Settings'!$A$3:$D$200,3,FALSE),"")</f>
        <v/>
      </c>
      <c r="E88" s="6" t="n"/>
      <c r="F88" s="6" t="n"/>
      <c r="G88" s="6" t="n"/>
      <c r="H88" s="6" t="n"/>
      <c r="I88" s="6">
        <f>IFERROR(IF(I88="",""&amp;VLOOKUP(B88,'Lists &amp; Settings'!$A$3:$D$200,4,FALSE),I88),"")</f>
        <v/>
      </c>
      <c r="J88" s="16" t="n"/>
      <c r="K88" s="17" t="n"/>
      <c r="L88" s="8">
        <f>IFERROR(IF(COUNTIF(A88:K88,"&lt;&gt;")=0,"",K88-TODAY()),"")</f>
        <v/>
      </c>
      <c r="M88" s="6">
        <f>IFERROR(IF(COUNTIF(A88:K88,"&lt;&gt;")=0,"",IF(K88&lt;TODAY(),"Expired",IF(K88&lt;=TODAY()+'Lists &amp; Settings'!$B$10,"Expiring Soon","OK"))),"" )</f>
        <v/>
      </c>
      <c r="N88" s="8">
        <f>IFERROR(IF(COUNTIF(A88:K88,"&lt;&gt;")=0,"", H88-SUMIFS(StockOut!$E:$E,StockOut!$B:$B,B88,StockOut!$C:$C,E88)), "" )</f>
        <v/>
      </c>
      <c r="O88" s="16">
        <f>IFERROR(IF(N88="","",N88*J88),"")</f>
        <v/>
      </c>
      <c r="P88" s="6" t="n"/>
    </row>
    <row r="89">
      <c r="A89" s="17" t="n"/>
      <c r="B89" s="6" t="n"/>
      <c r="C89" s="6">
        <f>IFERROR(VLOOKUP(B89,'Lists &amp; Settings'!$A$3:$D$200,2,FALSE),"")</f>
        <v/>
      </c>
      <c r="D89" s="6">
        <f>IFERROR(VLOOKUP(B89,'Lists &amp; Settings'!$A$3:$D$200,3,FALSE),"")</f>
        <v/>
      </c>
      <c r="E89" s="6" t="n"/>
      <c r="F89" s="6" t="n"/>
      <c r="G89" s="6" t="n"/>
      <c r="H89" s="6" t="n"/>
      <c r="I89" s="6">
        <f>IFERROR(IF(I89="",""&amp;VLOOKUP(B89,'Lists &amp; Settings'!$A$3:$D$200,4,FALSE),I89),"")</f>
        <v/>
      </c>
      <c r="J89" s="16" t="n"/>
      <c r="K89" s="17" t="n"/>
      <c r="L89" s="8">
        <f>IFERROR(IF(COUNTIF(A89:K89,"&lt;&gt;")=0,"",K89-TODAY()),"")</f>
        <v/>
      </c>
      <c r="M89" s="6">
        <f>IFERROR(IF(COUNTIF(A89:K89,"&lt;&gt;")=0,"",IF(K89&lt;TODAY(),"Expired",IF(K89&lt;=TODAY()+'Lists &amp; Settings'!$B$10,"Expiring Soon","OK"))),"" )</f>
        <v/>
      </c>
      <c r="N89" s="8">
        <f>IFERROR(IF(COUNTIF(A89:K89,"&lt;&gt;")=0,"", H89-SUMIFS(StockOut!$E:$E,StockOut!$B:$B,B89,StockOut!$C:$C,E89)), "" )</f>
        <v/>
      </c>
      <c r="O89" s="16">
        <f>IFERROR(IF(N89="","",N89*J89),"")</f>
        <v/>
      </c>
      <c r="P89" s="6" t="n"/>
    </row>
    <row r="90">
      <c r="A90" s="17" t="n"/>
      <c r="B90" s="6" t="n"/>
      <c r="C90" s="6">
        <f>IFERROR(VLOOKUP(B90,'Lists &amp; Settings'!$A$3:$D$200,2,FALSE),"")</f>
        <v/>
      </c>
      <c r="D90" s="6">
        <f>IFERROR(VLOOKUP(B90,'Lists &amp; Settings'!$A$3:$D$200,3,FALSE),"")</f>
        <v/>
      </c>
      <c r="E90" s="6" t="n"/>
      <c r="F90" s="6" t="n"/>
      <c r="G90" s="6" t="n"/>
      <c r="H90" s="6" t="n"/>
      <c r="I90" s="6">
        <f>IFERROR(IF(I90="",""&amp;VLOOKUP(B90,'Lists &amp; Settings'!$A$3:$D$200,4,FALSE),I90),"")</f>
        <v/>
      </c>
      <c r="J90" s="16" t="n"/>
      <c r="K90" s="17" t="n"/>
      <c r="L90" s="8">
        <f>IFERROR(IF(COUNTIF(A90:K90,"&lt;&gt;")=0,"",K90-TODAY()),"")</f>
        <v/>
      </c>
      <c r="M90" s="6">
        <f>IFERROR(IF(COUNTIF(A90:K90,"&lt;&gt;")=0,"",IF(K90&lt;TODAY(),"Expired",IF(K90&lt;=TODAY()+'Lists &amp; Settings'!$B$10,"Expiring Soon","OK"))),"" )</f>
        <v/>
      </c>
      <c r="N90" s="8">
        <f>IFERROR(IF(COUNTIF(A90:K90,"&lt;&gt;")=0,"", H90-SUMIFS(StockOut!$E:$E,StockOut!$B:$B,B90,StockOut!$C:$C,E90)), "" )</f>
        <v/>
      </c>
      <c r="O90" s="16">
        <f>IFERROR(IF(N90="","",N90*J90),"")</f>
        <v/>
      </c>
      <c r="P90" s="6" t="n"/>
    </row>
    <row r="91">
      <c r="A91" s="17" t="n"/>
      <c r="B91" s="6" t="n"/>
      <c r="C91" s="6">
        <f>IFERROR(VLOOKUP(B91,'Lists &amp; Settings'!$A$3:$D$200,2,FALSE),"")</f>
        <v/>
      </c>
      <c r="D91" s="6">
        <f>IFERROR(VLOOKUP(B91,'Lists &amp; Settings'!$A$3:$D$200,3,FALSE),"")</f>
        <v/>
      </c>
      <c r="E91" s="6" t="n"/>
      <c r="F91" s="6" t="n"/>
      <c r="G91" s="6" t="n"/>
      <c r="H91" s="6" t="n"/>
      <c r="I91" s="6">
        <f>IFERROR(IF(I91="",""&amp;VLOOKUP(B91,'Lists &amp; Settings'!$A$3:$D$200,4,FALSE),I91),"")</f>
        <v/>
      </c>
      <c r="J91" s="16" t="n"/>
      <c r="K91" s="17" t="n"/>
      <c r="L91" s="8">
        <f>IFERROR(IF(COUNTIF(A91:K91,"&lt;&gt;")=0,"",K91-TODAY()),"")</f>
        <v/>
      </c>
      <c r="M91" s="6">
        <f>IFERROR(IF(COUNTIF(A91:K91,"&lt;&gt;")=0,"",IF(K91&lt;TODAY(),"Expired",IF(K91&lt;=TODAY()+'Lists &amp; Settings'!$B$10,"Expiring Soon","OK"))),"" )</f>
        <v/>
      </c>
      <c r="N91" s="8">
        <f>IFERROR(IF(COUNTIF(A91:K91,"&lt;&gt;")=0,"", H91-SUMIFS(StockOut!$E:$E,StockOut!$B:$B,B91,StockOut!$C:$C,E91)), "" )</f>
        <v/>
      </c>
      <c r="O91" s="16">
        <f>IFERROR(IF(N91="","",N91*J91),"")</f>
        <v/>
      </c>
      <c r="P91" s="6" t="n"/>
    </row>
    <row r="92">
      <c r="A92" s="17" t="n"/>
      <c r="B92" s="6" t="n"/>
      <c r="C92" s="6">
        <f>IFERROR(VLOOKUP(B92,'Lists &amp; Settings'!$A$3:$D$200,2,FALSE),"")</f>
        <v/>
      </c>
      <c r="D92" s="6">
        <f>IFERROR(VLOOKUP(B92,'Lists &amp; Settings'!$A$3:$D$200,3,FALSE),"")</f>
        <v/>
      </c>
      <c r="E92" s="6" t="n"/>
      <c r="F92" s="6" t="n"/>
      <c r="G92" s="6" t="n"/>
      <c r="H92" s="6" t="n"/>
      <c r="I92" s="6">
        <f>IFERROR(IF(I92="",""&amp;VLOOKUP(B92,'Lists &amp; Settings'!$A$3:$D$200,4,FALSE),I92),"")</f>
        <v/>
      </c>
      <c r="J92" s="16" t="n"/>
      <c r="K92" s="17" t="n"/>
      <c r="L92" s="8">
        <f>IFERROR(IF(COUNTIF(A92:K92,"&lt;&gt;")=0,"",K92-TODAY()),"")</f>
        <v/>
      </c>
      <c r="M92" s="6">
        <f>IFERROR(IF(COUNTIF(A92:K92,"&lt;&gt;")=0,"",IF(K92&lt;TODAY(),"Expired",IF(K92&lt;=TODAY()+'Lists &amp; Settings'!$B$10,"Expiring Soon","OK"))),"" )</f>
        <v/>
      </c>
      <c r="N92" s="8">
        <f>IFERROR(IF(COUNTIF(A92:K92,"&lt;&gt;")=0,"", H92-SUMIFS(StockOut!$E:$E,StockOut!$B:$B,B92,StockOut!$C:$C,E92)), "" )</f>
        <v/>
      </c>
      <c r="O92" s="16">
        <f>IFERROR(IF(N92="","",N92*J92),"")</f>
        <v/>
      </c>
      <c r="P92" s="6" t="n"/>
    </row>
    <row r="93">
      <c r="A93" s="17" t="n"/>
      <c r="B93" s="6" t="n"/>
      <c r="C93" s="6">
        <f>IFERROR(VLOOKUP(B93,'Lists &amp; Settings'!$A$3:$D$200,2,FALSE),"")</f>
        <v/>
      </c>
      <c r="D93" s="6">
        <f>IFERROR(VLOOKUP(B93,'Lists &amp; Settings'!$A$3:$D$200,3,FALSE),"")</f>
        <v/>
      </c>
      <c r="E93" s="6" t="n"/>
      <c r="F93" s="6" t="n"/>
      <c r="G93" s="6" t="n"/>
      <c r="H93" s="6" t="n"/>
      <c r="I93" s="6">
        <f>IFERROR(IF(I93="",""&amp;VLOOKUP(B93,'Lists &amp; Settings'!$A$3:$D$200,4,FALSE),I93),"")</f>
        <v/>
      </c>
      <c r="J93" s="16" t="n"/>
      <c r="K93" s="17" t="n"/>
      <c r="L93" s="8">
        <f>IFERROR(IF(COUNTIF(A93:K93,"&lt;&gt;")=0,"",K93-TODAY()),"")</f>
        <v/>
      </c>
      <c r="M93" s="6">
        <f>IFERROR(IF(COUNTIF(A93:K93,"&lt;&gt;")=0,"",IF(K93&lt;TODAY(),"Expired",IF(K93&lt;=TODAY()+'Lists &amp; Settings'!$B$10,"Expiring Soon","OK"))),"" )</f>
        <v/>
      </c>
      <c r="N93" s="8">
        <f>IFERROR(IF(COUNTIF(A93:K93,"&lt;&gt;")=0,"", H93-SUMIFS(StockOut!$E:$E,StockOut!$B:$B,B93,StockOut!$C:$C,E93)), "" )</f>
        <v/>
      </c>
      <c r="O93" s="16">
        <f>IFERROR(IF(N93="","",N93*J93),"")</f>
        <v/>
      </c>
      <c r="P93" s="6" t="n"/>
    </row>
    <row r="94">
      <c r="A94" s="17" t="n"/>
      <c r="B94" s="6" t="n"/>
      <c r="C94" s="6">
        <f>IFERROR(VLOOKUP(B94,'Lists &amp; Settings'!$A$3:$D$200,2,FALSE),"")</f>
        <v/>
      </c>
      <c r="D94" s="6">
        <f>IFERROR(VLOOKUP(B94,'Lists &amp; Settings'!$A$3:$D$200,3,FALSE),"")</f>
        <v/>
      </c>
      <c r="E94" s="6" t="n"/>
      <c r="F94" s="6" t="n"/>
      <c r="G94" s="6" t="n"/>
      <c r="H94" s="6" t="n"/>
      <c r="I94" s="6">
        <f>IFERROR(IF(I94="",""&amp;VLOOKUP(B94,'Lists &amp; Settings'!$A$3:$D$200,4,FALSE),I94),"")</f>
        <v/>
      </c>
      <c r="J94" s="16" t="n"/>
      <c r="K94" s="17" t="n"/>
      <c r="L94" s="8">
        <f>IFERROR(IF(COUNTIF(A94:K94,"&lt;&gt;")=0,"",K94-TODAY()),"")</f>
        <v/>
      </c>
      <c r="M94" s="6">
        <f>IFERROR(IF(COUNTIF(A94:K94,"&lt;&gt;")=0,"",IF(K94&lt;TODAY(),"Expired",IF(K94&lt;=TODAY()+'Lists &amp; Settings'!$B$10,"Expiring Soon","OK"))),"" )</f>
        <v/>
      </c>
      <c r="N94" s="8">
        <f>IFERROR(IF(COUNTIF(A94:K94,"&lt;&gt;")=0,"", H94-SUMIFS(StockOut!$E:$E,StockOut!$B:$B,B94,StockOut!$C:$C,E94)), "" )</f>
        <v/>
      </c>
      <c r="O94" s="16">
        <f>IFERROR(IF(N94="","",N94*J94),"")</f>
        <v/>
      </c>
      <c r="P94" s="6" t="n"/>
    </row>
    <row r="95">
      <c r="A95" s="17" t="n"/>
      <c r="B95" s="6" t="n"/>
      <c r="C95" s="6">
        <f>IFERROR(VLOOKUP(B95,'Lists &amp; Settings'!$A$3:$D$200,2,FALSE),"")</f>
        <v/>
      </c>
      <c r="D95" s="6">
        <f>IFERROR(VLOOKUP(B95,'Lists &amp; Settings'!$A$3:$D$200,3,FALSE),"")</f>
        <v/>
      </c>
      <c r="E95" s="6" t="n"/>
      <c r="F95" s="6" t="n"/>
      <c r="G95" s="6" t="n"/>
      <c r="H95" s="6" t="n"/>
      <c r="I95" s="6">
        <f>IFERROR(IF(I95="",""&amp;VLOOKUP(B95,'Lists &amp; Settings'!$A$3:$D$200,4,FALSE),I95),"")</f>
        <v/>
      </c>
      <c r="J95" s="16" t="n"/>
      <c r="K95" s="17" t="n"/>
      <c r="L95" s="8">
        <f>IFERROR(IF(COUNTIF(A95:K95,"&lt;&gt;")=0,"",K95-TODAY()),"")</f>
        <v/>
      </c>
      <c r="M95" s="6">
        <f>IFERROR(IF(COUNTIF(A95:K95,"&lt;&gt;")=0,"",IF(K95&lt;TODAY(),"Expired",IF(K95&lt;=TODAY()+'Lists &amp; Settings'!$B$10,"Expiring Soon","OK"))),"" )</f>
        <v/>
      </c>
      <c r="N95" s="8">
        <f>IFERROR(IF(COUNTIF(A95:K95,"&lt;&gt;")=0,"", H95-SUMIFS(StockOut!$E:$E,StockOut!$B:$B,B95,StockOut!$C:$C,E95)), "" )</f>
        <v/>
      </c>
      <c r="O95" s="16">
        <f>IFERROR(IF(N95="","",N95*J95),"")</f>
        <v/>
      </c>
      <c r="P95" s="6" t="n"/>
    </row>
    <row r="96">
      <c r="A96" s="17" t="n"/>
      <c r="B96" s="6" t="n"/>
      <c r="C96" s="6">
        <f>IFERROR(VLOOKUP(B96,'Lists &amp; Settings'!$A$3:$D$200,2,FALSE),"")</f>
        <v/>
      </c>
      <c r="D96" s="6">
        <f>IFERROR(VLOOKUP(B96,'Lists &amp; Settings'!$A$3:$D$200,3,FALSE),"")</f>
        <v/>
      </c>
      <c r="E96" s="6" t="n"/>
      <c r="F96" s="6" t="n"/>
      <c r="G96" s="6" t="n"/>
      <c r="H96" s="6" t="n"/>
      <c r="I96" s="6">
        <f>IFERROR(IF(I96="",""&amp;VLOOKUP(B96,'Lists &amp; Settings'!$A$3:$D$200,4,FALSE),I96),"")</f>
        <v/>
      </c>
      <c r="J96" s="16" t="n"/>
      <c r="K96" s="17" t="n"/>
      <c r="L96" s="8">
        <f>IFERROR(IF(COUNTIF(A96:K96,"&lt;&gt;")=0,"",K96-TODAY()),"")</f>
        <v/>
      </c>
      <c r="M96" s="6">
        <f>IFERROR(IF(COUNTIF(A96:K96,"&lt;&gt;")=0,"",IF(K96&lt;TODAY(),"Expired",IF(K96&lt;=TODAY()+'Lists &amp; Settings'!$B$10,"Expiring Soon","OK"))),"" )</f>
        <v/>
      </c>
      <c r="N96" s="8">
        <f>IFERROR(IF(COUNTIF(A96:K96,"&lt;&gt;")=0,"", H96-SUMIFS(StockOut!$E:$E,StockOut!$B:$B,B96,StockOut!$C:$C,E96)), "" )</f>
        <v/>
      </c>
      <c r="O96" s="16">
        <f>IFERROR(IF(N96="","",N96*J96),"")</f>
        <v/>
      </c>
      <c r="P96" s="6" t="n"/>
    </row>
    <row r="97">
      <c r="A97" s="17" t="n"/>
      <c r="B97" s="6" t="n"/>
      <c r="C97" s="6">
        <f>IFERROR(VLOOKUP(B97,'Lists &amp; Settings'!$A$3:$D$200,2,FALSE),"")</f>
        <v/>
      </c>
      <c r="D97" s="6">
        <f>IFERROR(VLOOKUP(B97,'Lists &amp; Settings'!$A$3:$D$200,3,FALSE),"")</f>
        <v/>
      </c>
      <c r="E97" s="6" t="n"/>
      <c r="F97" s="6" t="n"/>
      <c r="G97" s="6" t="n"/>
      <c r="H97" s="6" t="n"/>
      <c r="I97" s="6">
        <f>IFERROR(IF(I97="",""&amp;VLOOKUP(B97,'Lists &amp; Settings'!$A$3:$D$200,4,FALSE),I97),"")</f>
        <v/>
      </c>
      <c r="J97" s="16" t="n"/>
      <c r="K97" s="17" t="n"/>
      <c r="L97" s="8">
        <f>IFERROR(IF(COUNTIF(A97:K97,"&lt;&gt;")=0,"",K97-TODAY()),"")</f>
        <v/>
      </c>
      <c r="M97" s="6">
        <f>IFERROR(IF(COUNTIF(A97:K97,"&lt;&gt;")=0,"",IF(K97&lt;TODAY(),"Expired",IF(K97&lt;=TODAY()+'Lists &amp; Settings'!$B$10,"Expiring Soon","OK"))),"" )</f>
        <v/>
      </c>
      <c r="N97" s="8">
        <f>IFERROR(IF(COUNTIF(A97:K97,"&lt;&gt;")=0,"", H97-SUMIFS(StockOut!$E:$E,StockOut!$B:$B,B97,StockOut!$C:$C,E97)), "" )</f>
        <v/>
      </c>
      <c r="O97" s="16">
        <f>IFERROR(IF(N97="","",N97*J97),"")</f>
        <v/>
      </c>
      <c r="P97" s="6" t="n"/>
    </row>
    <row r="98">
      <c r="A98" s="17" t="n"/>
      <c r="B98" s="6" t="n"/>
      <c r="C98" s="6">
        <f>IFERROR(VLOOKUP(B98,'Lists &amp; Settings'!$A$3:$D$200,2,FALSE),"")</f>
        <v/>
      </c>
      <c r="D98" s="6">
        <f>IFERROR(VLOOKUP(B98,'Lists &amp; Settings'!$A$3:$D$200,3,FALSE),"")</f>
        <v/>
      </c>
      <c r="E98" s="6" t="n"/>
      <c r="F98" s="6" t="n"/>
      <c r="G98" s="6" t="n"/>
      <c r="H98" s="6" t="n"/>
      <c r="I98" s="6">
        <f>IFERROR(IF(I98="",""&amp;VLOOKUP(B98,'Lists &amp; Settings'!$A$3:$D$200,4,FALSE),I98),"")</f>
        <v/>
      </c>
      <c r="J98" s="16" t="n"/>
      <c r="K98" s="17" t="n"/>
      <c r="L98" s="8">
        <f>IFERROR(IF(COUNTIF(A98:K98,"&lt;&gt;")=0,"",K98-TODAY()),"")</f>
        <v/>
      </c>
      <c r="M98" s="6">
        <f>IFERROR(IF(COUNTIF(A98:K98,"&lt;&gt;")=0,"",IF(K98&lt;TODAY(),"Expired",IF(K98&lt;=TODAY()+'Lists &amp; Settings'!$B$10,"Expiring Soon","OK"))),"" )</f>
        <v/>
      </c>
      <c r="N98" s="8">
        <f>IFERROR(IF(COUNTIF(A98:K98,"&lt;&gt;")=0,"", H98-SUMIFS(StockOut!$E:$E,StockOut!$B:$B,B98,StockOut!$C:$C,E98)), "" )</f>
        <v/>
      </c>
      <c r="O98" s="16">
        <f>IFERROR(IF(N98="","",N98*J98),"")</f>
        <v/>
      </c>
      <c r="P98" s="6" t="n"/>
    </row>
    <row r="99">
      <c r="A99" s="17" t="n"/>
      <c r="B99" s="6" t="n"/>
      <c r="C99" s="6">
        <f>IFERROR(VLOOKUP(B99,'Lists &amp; Settings'!$A$3:$D$200,2,FALSE),"")</f>
        <v/>
      </c>
      <c r="D99" s="6">
        <f>IFERROR(VLOOKUP(B99,'Lists &amp; Settings'!$A$3:$D$200,3,FALSE),"")</f>
        <v/>
      </c>
      <c r="E99" s="6" t="n"/>
      <c r="F99" s="6" t="n"/>
      <c r="G99" s="6" t="n"/>
      <c r="H99" s="6" t="n"/>
      <c r="I99" s="6">
        <f>IFERROR(IF(I99="",""&amp;VLOOKUP(B99,'Lists &amp; Settings'!$A$3:$D$200,4,FALSE),I99),"")</f>
        <v/>
      </c>
      <c r="J99" s="16" t="n"/>
      <c r="K99" s="17" t="n"/>
      <c r="L99" s="8">
        <f>IFERROR(IF(COUNTIF(A99:K99,"&lt;&gt;")=0,"",K99-TODAY()),"")</f>
        <v/>
      </c>
      <c r="M99" s="6">
        <f>IFERROR(IF(COUNTIF(A99:K99,"&lt;&gt;")=0,"",IF(K99&lt;TODAY(),"Expired",IF(K99&lt;=TODAY()+'Lists &amp; Settings'!$B$10,"Expiring Soon","OK"))),"" )</f>
        <v/>
      </c>
      <c r="N99" s="8">
        <f>IFERROR(IF(COUNTIF(A99:K99,"&lt;&gt;")=0,"", H99-SUMIFS(StockOut!$E:$E,StockOut!$B:$B,B99,StockOut!$C:$C,E99)), "" )</f>
        <v/>
      </c>
      <c r="O99" s="16">
        <f>IFERROR(IF(N99="","",N99*J99),"")</f>
        <v/>
      </c>
      <c r="P99" s="6" t="n"/>
    </row>
    <row r="100">
      <c r="A100" s="17" t="n"/>
      <c r="B100" s="6" t="n"/>
      <c r="C100" s="6">
        <f>IFERROR(VLOOKUP(B100,'Lists &amp; Settings'!$A$3:$D$200,2,FALSE),"")</f>
        <v/>
      </c>
      <c r="D100" s="6">
        <f>IFERROR(VLOOKUP(B100,'Lists &amp; Settings'!$A$3:$D$200,3,FALSE),"")</f>
        <v/>
      </c>
      <c r="E100" s="6" t="n"/>
      <c r="F100" s="6" t="n"/>
      <c r="G100" s="6" t="n"/>
      <c r="H100" s="6" t="n"/>
      <c r="I100" s="6">
        <f>IFERROR(IF(I100="",""&amp;VLOOKUP(B100,'Lists &amp; Settings'!$A$3:$D$200,4,FALSE),I100),"")</f>
        <v/>
      </c>
      <c r="J100" s="16" t="n"/>
      <c r="K100" s="17" t="n"/>
      <c r="L100" s="8">
        <f>IFERROR(IF(COUNTIF(A100:K100,"&lt;&gt;")=0,"",K100-TODAY()),"")</f>
        <v/>
      </c>
      <c r="M100" s="6">
        <f>IFERROR(IF(COUNTIF(A100:K100,"&lt;&gt;")=0,"",IF(K100&lt;TODAY(),"Expired",IF(K100&lt;=TODAY()+'Lists &amp; Settings'!$B$10,"Expiring Soon","OK"))),"" )</f>
        <v/>
      </c>
      <c r="N100" s="8">
        <f>IFERROR(IF(COUNTIF(A100:K100,"&lt;&gt;")=0,"", H100-SUMIFS(StockOut!$E:$E,StockOut!$B:$B,B100,StockOut!$C:$C,E100)), "" )</f>
        <v/>
      </c>
      <c r="O100" s="16">
        <f>IFERROR(IF(N100="","",N100*J100),"")</f>
        <v/>
      </c>
      <c r="P100" s="6" t="n"/>
    </row>
    <row r="101">
      <c r="A101" s="17" t="n"/>
      <c r="B101" s="6" t="n"/>
      <c r="C101" s="6">
        <f>IFERROR(VLOOKUP(B101,'Lists &amp; Settings'!$A$3:$D$200,2,FALSE),"")</f>
        <v/>
      </c>
      <c r="D101" s="6">
        <f>IFERROR(VLOOKUP(B101,'Lists &amp; Settings'!$A$3:$D$200,3,FALSE),"")</f>
        <v/>
      </c>
      <c r="E101" s="6" t="n"/>
      <c r="F101" s="6" t="n"/>
      <c r="G101" s="6" t="n"/>
      <c r="H101" s="6" t="n"/>
      <c r="I101" s="6">
        <f>IFERROR(IF(I101="",""&amp;VLOOKUP(B101,'Lists &amp; Settings'!$A$3:$D$200,4,FALSE),I101),"")</f>
        <v/>
      </c>
      <c r="J101" s="16" t="n"/>
      <c r="K101" s="17" t="n"/>
      <c r="L101" s="8">
        <f>IFERROR(IF(COUNTIF(A101:K101,"&lt;&gt;")=0,"",K101-TODAY()),"")</f>
        <v/>
      </c>
      <c r="M101" s="6">
        <f>IFERROR(IF(COUNTIF(A101:K101,"&lt;&gt;")=0,"",IF(K101&lt;TODAY(),"Expired",IF(K101&lt;=TODAY()+'Lists &amp; Settings'!$B$10,"Expiring Soon","OK"))),"" )</f>
        <v/>
      </c>
      <c r="N101" s="8">
        <f>IFERROR(IF(COUNTIF(A101:K101,"&lt;&gt;")=0,"", H101-SUMIFS(StockOut!$E:$E,StockOut!$B:$B,B101,StockOut!$C:$C,E101)), "" )</f>
        <v/>
      </c>
      <c r="O101" s="16">
        <f>IFERROR(IF(N101="","",N101*J101),"")</f>
        <v/>
      </c>
      <c r="P101" s="6" t="n"/>
    </row>
    <row r="102">
      <c r="A102" s="17" t="n"/>
      <c r="B102" s="6" t="n"/>
      <c r="C102" s="6">
        <f>IFERROR(VLOOKUP(B102,'Lists &amp; Settings'!$A$3:$D$200,2,FALSE),"")</f>
        <v/>
      </c>
      <c r="D102" s="6">
        <f>IFERROR(VLOOKUP(B102,'Lists &amp; Settings'!$A$3:$D$200,3,FALSE),"")</f>
        <v/>
      </c>
      <c r="E102" s="6" t="n"/>
      <c r="F102" s="6" t="n"/>
      <c r="G102" s="6" t="n"/>
      <c r="H102" s="6" t="n"/>
      <c r="I102" s="6">
        <f>IFERROR(IF(I102="",""&amp;VLOOKUP(B102,'Lists &amp; Settings'!$A$3:$D$200,4,FALSE),I102),"")</f>
        <v/>
      </c>
      <c r="J102" s="16" t="n"/>
      <c r="K102" s="17" t="n"/>
      <c r="L102" s="8">
        <f>IFERROR(IF(COUNTIF(A102:K102,"&lt;&gt;")=0,"",K102-TODAY()),"")</f>
        <v/>
      </c>
      <c r="M102" s="6">
        <f>IFERROR(IF(COUNTIF(A102:K102,"&lt;&gt;")=0,"",IF(K102&lt;TODAY(),"Expired",IF(K102&lt;=TODAY()+'Lists &amp; Settings'!$B$10,"Expiring Soon","OK"))),"" )</f>
        <v/>
      </c>
      <c r="N102" s="8">
        <f>IFERROR(IF(COUNTIF(A102:K102,"&lt;&gt;")=0,"", H102-SUMIFS(StockOut!$E:$E,StockOut!$B:$B,B102,StockOut!$C:$C,E102)), "" )</f>
        <v/>
      </c>
      <c r="O102" s="16">
        <f>IFERROR(IF(N102="","",N102*J102),"")</f>
        <v/>
      </c>
      <c r="P102" s="6" t="n"/>
    </row>
    <row r="103">
      <c r="A103" s="17" t="n"/>
      <c r="B103" s="6" t="n"/>
      <c r="C103" s="6">
        <f>IFERROR(VLOOKUP(B103,'Lists &amp; Settings'!$A$3:$D$200,2,FALSE),"")</f>
        <v/>
      </c>
      <c r="D103" s="6">
        <f>IFERROR(VLOOKUP(B103,'Lists &amp; Settings'!$A$3:$D$200,3,FALSE),"")</f>
        <v/>
      </c>
      <c r="E103" s="6" t="n"/>
      <c r="F103" s="6" t="n"/>
      <c r="G103" s="6" t="n"/>
      <c r="H103" s="6" t="n"/>
      <c r="I103" s="6">
        <f>IFERROR(IF(I103="",""&amp;VLOOKUP(B103,'Lists &amp; Settings'!$A$3:$D$200,4,FALSE),I103),"")</f>
        <v/>
      </c>
      <c r="J103" s="16" t="n"/>
      <c r="K103" s="17" t="n"/>
      <c r="L103" s="8">
        <f>IFERROR(IF(COUNTIF(A103:K103,"&lt;&gt;")=0,"",K103-TODAY()),"")</f>
        <v/>
      </c>
      <c r="M103" s="6">
        <f>IFERROR(IF(COUNTIF(A103:K103,"&lt;&gt;")=0,"",IF(K103&lt;TODAY(),"Expired",IF(K103&lt;=TODAY()+'Lists &amp; Settings'!$B$10,"Expiring Soon","OK"))),"" )</f>
        <v/>
      </c>
      <c r="N103" s="8">
        <f>IFERROR(IF(COUNTIF(A103:K103,"&lt;&gt;")=0,"", H103-SUMIFS(StockOut!$E:$E,StockOut!$B:$B,B103,StockOut!$C:$C,E103)), "" )</f>
        <v/>
      </c>
      <c r="O103" s="16">
        <f>IFERROR(IF(N103="","",N103*J103),"")</f>
        <v/>
      </c>
      <c r="P103" s="6" t="n"/>
    </row>
    <row r="104">
      <c r="A104" s="17" t="n"/>
      <c r="B104" s="6" t="n"/>
      <c r="C104" s="6">
        <f>IFERROR(VLOOKUP(B104,'Lists &amp; Settings'!$A$3:$D$200,2,FALSE),"")</f>
        <v/>
      </c>
      <c r="D104" s="6">
        <f>IFERROR(VLOOKUP(B104,'Lists &amp; Settings'!$A$3:$D$200,3,FALSE),"")</f>
        <v/>
      </c>
      <c r="E104" s="6" t="n"/>
      <c r="F104" s="6" t="n"/>
      <c r="G104" s="6" t="n"/>
      <c r="H104" s="6" t="n"/>
      <c r="I104" s="6">
        <f>IFERROR(IF(I104="",""&amp;VLOOKUP(B104,'Lists &amp; Settings'!$A$3:$D$200,4,FALSE),I104),"")</f>
        <v/>
      </c>
      <c r="J104" s="16" t="n"/>
      <c r="K104" s="17" t="n"/>
      <c r="L104" s="8">
        <f>IFERROR(IF(COUNTIF(A104:K104,"&lt;&gt;")=0,"",K104-TODAY()),"")</f>
        <v/>
      </c>
      <c r="M104" s="6">
        <f>IFERROR(IF(COUNTIF(A104:K104,"&lt;&gt;")=0,"",IF(K104&lt;TODAY(),"Expired",IF(K104&lt;=TODAY()+'Lists &amp; Settings'!$B$10,"Expiring Soon","OK"))),"" )</f>
        <v/>
      </c>
      <c r="N104" s="8">
        <f>IFERROR(IF(COUNTIF(A104:K104,"&lt;&gt;")=0,"", H104-SUMIFS(StockOut!$E:$E,StockOut!$B:$B,B104,StockOut!$C:$C,E104)), "" )</f>
        <v/>
      </c>
      <c r="O104" s="16">
        <f>IFERROR(IF(N104="","",N104*J104),"")</f>
        <v/>
      </c>
      <c r="P104" s="6" t="n"/>
    </row>
    <row r="105">
      <c r="A105" s="17" t="n"/>
      <c r="B105" s="6" t="n"/>
      <c r="C105" s="6">
        <f>IFERROR(VLOOKUP(B105,'Lists &amp; Settings'!$A$3:$D$200,2,FALSE),"")</f>
        <v/>
      </c>
      <c r="D105" s="6">
        <f>IFERROR(VLOOKUP(B105,'Lists &amp; Settings'!$A$3:$D$200,3,FALSE),"")</f>
        <v/>
      </c>
      <c r="E105" s="6" t="n"/>
      <c r="F105" s="6" t="n"/>
      <c r="G105" s="6" t="n"/>
      <c r="H105" s="6" t="n"/>
      <c r="I105" s="6">
        <f>IFERROR(IF(I105="",""&amp;VLOOKUP(B105,'Lists &amp; Settings'!$A$3:$D$200,4,FALSE),I105),"")</f>
        <v/>
      </c>
      <c r="J105" s="16" t="n"/>
      <c r="K105" s="17" t="n"/>
      <c r="L105" s="8">
        <f>IFERROR(IF(COUNTIF(A105:K105,"&lt;&gt;")=0,"",K105-TODAY()),"")</f>
        <v/>
      </c>
      <c r="M105" s="6">
        <f>IFERROR(IF(COUNTIF(A105:K105,"&lt;&gt;")=0,"",IF(K105&lt;TODAY(),"Expired",IF(K105&lt;=TODAY()+'Lists &amp; Settings'!$B$10,"Expiring Soon","OK"))),"" )</f>
        <v/>
      </c>
      <c r="N105" s="8">
        <f>IFERROR(IF(COUNTIF(A105:K105,"&lt;&gt;")=0,"", H105-SUMIFS(StockOut!$E:$E,StockOut!$B:$B,B105,StockOut!$C:$C,E105)), "" )</f>
        <v/>
      </c>
      <c r="O105" s="16">
        <f>IFERROR(IF(N105="","",N105*J105),"")</f>
        <v/>
      </c>
      <c r="P105" s="6" t="n"/>
    </row>
    <row r="106">
      <c r="A106" s="17" t="n"/>
      <c r="B106" s="6" t="n"/>
      <c r="C106" s="6">
        <f>IFERROR(VLOOKUP(B106,'Lists &amp; Settings'!$A$3:$D$200,2,FALSE),"")</f>
        <v/>
      </c>
      <c r="D106" s="6">
        <f>IFERROR(VLOOKUP(B106,'Lists &amp; Settings'!$A$3:$D$200,3,FALSE),"")</f>
        <v/>
      </c>
      <c r="E106" s="6" t="n"/>
      <c r="F106" s="6" t="n"/>
      <c r="G106" s="6" t="n"/>
      <c r="H106" s="6" t="n"/>
      <c r="I106" s="6">
        <f>IFERROR(IF(I106="",""&amp;VLOOKUP(B106,'Lists &amp; Settings'!$A$3:$D$200,4,FALSE),I106),"")</f>
        <v/>
      </c>
      <c r="J106" s="16" t="n"/>
      <c r="K106" s="17" t="n"/>
      <c r="L106" s="8">
        <f>IFERROR(IF(COUNTIF(A106:K106,"&lt;&gt;")=0,"",K106-TODAY()),"")</f>
        <v/>
      </c>
      <c r="M106" s="6">
        <f>IFERROR(IF(COUNTIF(A106:K106,"&lt;&gt;")=0,"",IF(K106&lt;TODAY(),"Expired",IF(K106&lt;=TODAY()+'Lists &amp; Settings'!$B$10,"Expiring Soon","OK"))),"" )</f>
        <v/>
      </c>
      <c r="N106" s="8">
        <f>IFERROR(IF(COUNTIF(A106:K106,"&lt;&gt;")=0,"", H106-SUMIFS(StockOut!$E:$E,StockOut!$B:$B,B106,StockOut!$C:$C,E106)), "" )</f>
        <v/>
      </c>
      <c r="O106" s="16">
        <f>IFERROR(IF(N106="","",N106*J106),"")</f>
        <v/>
      </c>
      <c r="P106" s="6" t="n"/>
    </row>
    <row r="107">
      <c r="A107" s="17" t="n"/>
      <c r="B107" s="6" t="n"/>
      <c r="C107" s="6">
        <f>IFERROR(VLOOKUP(B107,'Lists &amp; Settings'!$A$3:$D$200,2,FALSE),"")</f>
        <v/>
      </c>
      <c r="D107" s="6">
        <f>IFERROR(VLOOKUP(B107,'Lists &amp; Settings'!$A$3:$D$200,3,FALSE),"")</f>
        <v/>
      </c>
      <c r="E107" s="6" t="n"/>
      <c r="F107" s="6" t="n"/>
      <c r="G107" s="6" t="n"/>
      <c r="H107" s="6" t="n"/>
      <c r="I107" s="6">
        <f>IFERROR(IF(I107="",""&amp;VLOOKUP(B107,'Lists &amp; Settings'!$A$3:$D$200,4,FALSE),I107),"")</f>
        <v/>
      </c>
      <c r="J107" s="16" t="n"/>
      <c r="K107" s="17" t="n"/>
      <c r="L107" s="8">
        <f>IFERROR(IF(COUNTIF(A107:K107,"&lt;&gt;")=0,"",K107-TODAY()),"")</f>
        <v/>
      </c>
      <c r="M107" s="6">
        <f>IFERROR(IF(COUNTIF(A107:K107,"&lt;&gt;")=0,"",IF(K107&lt;TODAY(),"Expired",IF(K107&lt;=TODAY()+'Lists &amp; Settings'!$B$10,"Expiring Soon","OK"))),"" )</f>
        <v/>
      </c>
      <c r="N107" s="8">
        <f>IFERROR(IF(COUNTIF(A107:K107,"&lt;&gt;")=0,"", H107-SUMIFS(StockOut!$E:$E,StockOut!$B:$B,B107,StockOut!$C:$C,E107)), "" )</f>
        <v/>
      </c>
      <c r="O107" s="16">
        <f>IFERROR(IF(N107="","",N107*J107),"")</f>
        <v/>
      </c>
      <c r="P107" s="6" t="n"/>
    </row>
    <row r="108">
      <c r="A108" s="17" t="n"/>
      <c r="B108" s="6" t="n"/>
      <c r="C108" s="6">
        <f>IFERROR(VLOOKUP(B108,'Lists &amp; Settings'!$A$3:$D$200,2,FALSE),"")</f>
        <v/>
      </c>
      <c r="D108" s="6">
        <f>IFERROR(VLOOKUP(B108,'Lists &amp; Settings'!$A$3:$D$200,3,FALSE),"")</f>
        <v/>
      </c>
      <c r="E108" s="6" t="n"/>
      <c r="F108" s="6" t="n"/>
      <c r="G108" s="6" t="n"/>
      <c r="H108" s="6" t="n"/>
      <c r="I108" s="6">
        <f>IFERROR(IF(I108="",""&amp;VLOOKUP(B108,'Lists &amp; Settings'!$A$3:$D$200,4,FALSE),I108),"")</f>
        <v/>
      </c>
      <c r="J108" s="16" t="n"/>
      <c r="K108" s="17" t="n"/>
      <c r="L108" s="8">
        <f>IFERROR(IF(COUNTIF(A108:K108,"&lt;&gt;")=0,"",K108-TODAY()),"")</f>
        <v/>
      </c>
      <c r="M108" s="6">
        <f>IFERROR(IF(COUNTIF(A108:K108,"&lt;&gt;")=0,"",IF(K108&lt;TODAY(),"Expired",IF(K108&lt;=TODAY()+'Lists &amp; Settings'!$B$10,"Expiring Soon","OK"))),"" )</f>
        <v/>
      </c>
      <c r="N108" s="8">
        <f>IFERROR(IF(COUNTIF(A108:K108,"&lt;&gt;")=0,"", H108-SUMIFS(StockOut!$E:$E,StockOut!$B:$B,B108,StockOut!$C:$C,E108)), "" )</f>
        <v/>
      </c>
      <c r="O108" s="16">
        <f>IFERROR(IF(N108="","",N108*J108),"")</f>
        <v/>
      </c>
      <c r="P108" s="6" t="n"/>
    </row>
    <row r="109">
      <c r="A109" s="17" t="n"/>
      <c r="B109" s="6" t="n"/>
      <c r="C109" s="6">
        <f>IFERROR(VLOOKUP(B109,'Lists &amp; Settings'!$A$3:$D$200,2,FALSE),"")</f>
        <v/>
      </c>
      <c r="D109" s="6">
        <f>IFERROR(VLOOKUP(B109,'Lists &amp; Settings'!$A$3:$D$200,3,FALSE),"")</f>
        <v/>
      </c>
      <c r="E109" s="6" t="n"/>
      <c r="F109" s="6" t="n"/>
      <c r="G109" s="6" t="n"/>
      <c r="H109" s="6" t="n"/>
      <c r="I109" s="6">
        <f>IFERROR(IF(I109="",""&amp;VLOOKUP(B109,'Lists &amp; Settings'!$A$3:$D$200,4,FALSE),I109),"")</f>
        <v/>
      </c>
      <c r="J109" s="16" t="n"/>
      <c r="K109" s="17" t="n"/>
      <c r="L109" s="8">
        <f>IFERROR(IF(COUNTIF(A109:K109,"&lt;&gt;")=0,"",K109-TODAY()),"")</f>
        <v/>
      </c>
      <c r="M109" s="6">
        <f>IFERROR(IF(COUNTIF(A109:K109,"&lt;&gt;")=0,"",IF(K109&lt;TODAY(),"Expired",IF(K109&lt;=TODAY()+'Lists &amp; Settings'!$B$10,"Expiring Soon","OK"))),"" )</f>
        <v/>
      </c>
      <c r="N109" s="8">
        <f>IFERROR(IF(COUNTIF(A109:K109,"&lt;&gt;")=0,"", H109-SUMIFS(StockOut!$E:$E,StockOut!$B:$B,B109,StockOut!$C:$C,E109)), "" )</f>
        <v/>
      </c>
      <c r="O109" s="16">
        <f>IFERROR(IF(N109="","",N109*J109),"")</f>
        <v/>
      </c>
      <c r="P109" s="6" t="n"/>
    </row>
    <row r="110">
      <c r="A110" s="17" t="n"/>
      <c r="B110" s="6" t="n"/>
      <c r="C110" s="6">
        <f>IFERROR(VLOOKUP(B110,'Lists &amp; Settings'!$A$3:$D$200,2,FALSE),"")</f>
        <v/>
      </c>
      <c r="D110" s="6">
        <f>IFERROR(VLOOKUP(B110,'Lists &amp; Settings'!$A$3:$D$200,3,FALSE),"")</f>
        <v/>
      </c>
      <c r="E110" s="6" t="n"/>
      <c r="F110" s="6" t="n"/>
      <c r="G110" s="6" t="n"/>
      <c r="H110" s="6" t="n"/>
      <c r="I110" s="6">
        <f>IFERROR(IF(I110="",""&amp;VLOOKUP(B110,'Lists &amp; Settings'!$A$3:$D$200,4,FALSE),I110),"")</f>
        <v/>
      </c>
      <c r="J110" s="16" t="n"/>
      <c r="K110" s="17" t="n"/>
      <c r="L110" s="8">
        <f>IFERROR(IF(COUNTIF(A110:K110,"&lt;&gt;")=0,"",K110-TODAY()),"")</f>
        <v/>
      </c>
      <c r="M110" s="6">
        <f>IFERROR(IF(COUNTIF(A110:K110,"&lt;&gt;")=0,"",IF(K110&lt;TODAY(),"Expired",IF(K110&lt;=TODAY()+'Lists &amp; Settings'!$B$10,"Expiring Soon","OK"))),"" )</f>
        <v/>
      </c>
      <c r="N110" s="8">
        <f>IFERROR(IF(COUNTIF(A110:K110,"&lt;&gt;")=0,"", H110-SUMIFS(StockOut!$E:$E,StockOut!$B:$B,B110,StockOut!$C:$C,E110)), "" )</f>
        <v/>
      </c>
      <c r="O110" s="16">
        <f>IFERROR(IF(N110="","",N110*J110),"")</f>
        <v/>
      </c>
      <c r="P110" s="6" t="n"/>
    </row>
    <row r="111">
      <c r="A111" s="17" t="n"/>
      <c r="B111" s="6" t="n"/>
      <c r="C111" s="6">
        <f>IFERROR(VLOOKUP(B111,'Lists &amp; Settings'!$A$3:$D$200,2,FALSE),"")</f>
        <v/>
      </c>
      <c r="D111" s="6">
        <f>IFERROR(VLOOKUP(B111,'Lists &amp; Settings'!$A$3:$D$200,3,FALSE),"")</f>
        <v/>
      </c>
      <c r="E111" s="6" t="n"/>
      <c r="F111" s="6" t="n"/>
      <c r="G111" s="6" t="n"/>
      <c r="H111" s="6" t="n"/>
      <c r="I111" s="6">
        <f>IFERROR(IF(I111="",""&amp;VLOOKUP(B111,'Lists &amp; Settings'!$A$3:$D$200,4,FALSE),I111),"")</f>
        <v/>
      </c>
      <c r="J111" s="16" t="n"/>
      <c r="K111" s="17" t="n"/>
      <c r="L111" s="8">
        <f>IFERROR(IF(COUNTIF(A111:K111,"&lt;&gt;")=0,"",K111-TODAY()),"")</f>
        <v/>
      </c>
      <c r="M111" s="6">
        <f>IFERROR(IF(COUNTIF(A111:K111,"&lt;&gt;")=0,"",IF(K111&lt;TODAY(),"Expired",IF(K111&lt;=TODAY()+'Lists &amp; Settings'!$B$10,"Expiring Soon","OK"))),"" )</f>
        <v/>
      </c>
      <c r="N111" s="8">
        <f>IFERROR(IF(COUNTIF(A111:K111,"&lt;&gt;")=0,"", H111-SUMIFS(StockOut!$E:$E,StockOut!$B:$B,B111,StockOut!$C:$C,E111)), "" )</f>
        <v/>
      </c>
      <c r="O111" s="16">
        <f>IFERROR(IF(N111="","",N111*J111),"")</f>
        <v/>
      </c>
      <c r="P111" s="6" t="n"/>
    </row>
    <row r="112">
      <c r="A112" s="17" t="n"/>
      <c r="B112" s="6" t="n"/>
      <c r="C112" s="6">
        <f>IFERROR(VLOOKUP(B112,'Lists &amp; Settings'!$A$3:$D$200,2,FALSE),"")</f>
        <v/>
      </c>
      <c r="D112" s="6">
        <f>IFERROR(VLOOKUP(B112,'Lists &amp; Settings'!$A$3:$D$200,3,FALSE),"")</f>
        <v/>
      </c>
      <c r="E112" s="6" t="n"/>
      <c r="F112" s="6" t="n"/>
      <c r="G112" s="6" t="n"/>
      <c r="H112" s="6" t="n"/>
      <c r="I112" s="6">
        <f>IFERROR(IF(I112="",""&amp;VLOOKUP(B112,'Lists &amp; Settings'!$A$3:$D$200,4,FALSE),I112),"")</f>
        <v/>
      </c>
      <c r="J112" s="16" t="n"/>
      <c r="K112" s="17" t="n"/>
      <c r="L112" s="8">
        <f>IFERROR(IF(COUNTIF(A112:K112,"&lt;&gt;")=0,"",K112-TODAY()),"")</f>
        <v/>
      </c>
      <c r="M112" s="6">
        <f>IFERROR(IF(COUNTIF(A112:K112,"&lt;&gt;")=0,"",IF(K112&lt;TODAY(),"Expired",IF(K112&lt;=TODAY()+'Lists &amp; Settings'!$B$10,"Expiring Soon","OK"))),"" )</f>
        <v/>
      </c>
      <c r="N112" s="8">
        <f>IFERROR(IF(COUNTIF(A112:K112,"&lt;&gt;")=0,"", H112-SUMIFS(StockOut!$E:$E,StockOut!$B:$B,B112,StockOut!$C:$C,E112)), "" )</f>
        <v/>
      </c>
      <c r="O112" s="16">
        <f>IFERROR(IF(N112="","",N112*J112),"")</f>
        <v/>
      </c>
      <c r="P112" s="6" t="n"/>
    </row>
    <row r="113">
      <c r="A113" s="17" t="n"/>
      <c r="B113" s="6" t="n"/>
      <c r="C113" s="6">
        <f>IFERROR(VLOOKUP(B113,'Lists &amp; Settings'!$A$3:$D$200,2,FALSE),"")</f>
        <v/>
      </c>
      <c r="D113" s="6">
        <f>IFERROR(VLOOKUP(B113,'Lists &amp; Settings'!$A$3:$D$200,3,FALSE),"")</f>
        <v/>
      </c>
      <c r="E113" s="6" t="n"/>
      <c r="F113" s="6" t="n"/>
      <c r="G113" s="6" t="n"/>
      <c r="H113" s="6" t="n"/>
      <c r="I113" s="6">
        <f>IFERROR(IF(I113="",""&amp;VLOOKUP(B113,'Lists &amp; Settings'!$A$3:$D$200,4,FALSE),I113),"")</f>
        <v/>
      </c>
      <c r="J113" s="16" t="n"/>
      <c r="K113" s="17" t="n"/>
      <c r="L113" s="8">
        <f>IFERROR(IF(COUNTIF(A113:K113,"&lt;&gt;")=0,"",K113-TODAY()),"")</f>
        <v/>
      </c>
      <c r="M113" s="6">
        <f>IFERROR(IF(COUNTIF(A113:K113,"&lt;&gt;")=0,"",IF(K113&lt;TODAY(),"Expired",IF(K113&lt;=TODAY()+'Lists &amp; Settings'!$B$10,"Expiring Soon","OK"))),"" )</f>
        <v/>
      </c>
      <c r="N113" s="8">
        <f>IFERROR(IF(COUNTIF(A113:K113,"&lt;&gt;")=0,"", H113-SUMIFS(StockOut!$E:$E,StockOut!$B:$B,B113,StockOut!$C:$C,E113)), "" )</f>
        <v/>
      </c>
      <c r="O113" s="16">
        <f>IFERROR(IF(N113="","",N113*J113),"")</f>
        <v/>
      </c>
      <c r="P113" s="6" t="n"/>
    </row>
    <row r="114">
      <c r="A114" s="17" t="n"/>
      <c r="B114" s="6" t="n"/>
      <c r="C114" s="6">
        <f>IFERROR(VLOOKUP(B114,'Lists &amp; Settings'!$A$3:$D$200,2,FALSE),"")</f>
        <v/>
      </c>
      <c r="D114" s="6">
        <f>IFERROR(VLOOKUP(B114,'Lists &amp; Settings'!$A$3:$D$200,3,FALSE),"")</f>
        <v/>
      </c>
      <c r="E114" s="6" t="n"/>
      <c r="F114" s="6" t="n"/>
      <c r="G114" s="6" t="n"/>
      <c r="H114" s="6" t="n"/>
      <c r="I114" s="6">
        <f>IFERROR(IF(I114="",""&amp;VLOOKUP(B114,'Lists &amp; Settings'!$A$3:$D$200,4,FALSE),I114),"")</f>
        <v/>
      </c>
      <c r="J114" s="16" t="n"/>
      <c r="K114" s="17" t="n"/>
      <c r="L114" s="8">
        <f>IFERROR(IF(COUNTIF(A114:K114,"&lt;&gt;")=0,"",K114-TODAY()),"")</f>
        <v/>
      </c>
      <c r="M114" s="6">
        <f>IFERROR(IF(COUNTIF(A114:K114,"&lt;&gt;")=0,"",IF(K114&lt;TODAY(),"Expired",IF(K114&lt;=TODAY()+'Lists &amp; Settings'!$B$10,"Expiring Soon","OK"))),"" )</f>
        <v/>
      </c>
      <c r="N114" s="8">
        <f>IFERROR(IF(COUNTIF(A114:K114,"&lt;&gt;")=0,"", H114-SUMIFS(StockOut!$E:$E,StockOut!$B:$B,B114,StockOut!$C:$C,E114)), "" )</f>
        <v/>
      </c>
      <c r="O114" s="16">
        <f>IFERROR(IF(N114="","",N114*J114),"")</f>
        <v/>
      </c>
      <c r="P114" s="6" t="n"/>
    </row>
    <row r="115">
      <c r="A115" s="17" t="n"/>
      <c r="B115" s="6" t="n"/>
      <c r="C115" s="6">
        <f>IFERROR(VLOOKUP(B115,'Lists &amp; Settings'!$A$3:$D$200,2,FALSE),"")</f>
        <v/>
      </c>
      <c r="D115" s="6">
        <f>IFERROR(VLOOKUP(B115,'Lists &amp; Settings'!$A$3:$D$200,3,FALSE),"")</f>
        <v/>
      </c>
      <c r="E115" s="6" t="n"/>
      <c r="F115" s="6" t="n"/>
      <c r="G115" s="6" t="n"/>
      <c r="H115" s="6" t="n"/>
      <c r="I115" s="6">
        <f>IFERROR(IF(I115="",""&amp;VLOOKUP(B115,'Lists &amp; Settings'!$A$3:$D$200,4,FALSE),I115),"")</f>
        <v/>
      </c>
      <c r="J115" s="16" t="n"/>
      <c r="K115" s="17" t="n"/>
      <c r="L115" s="8">
        <f>IFERROR(IF(COUNTIF(A115:K115,"&lt;&gt;")=0,"",K115-TODAY()),"")</f>
        <v/>
      </c>
      <c r="M115" s="6">
        <f>IFERROR(IF(COUNTIF(A115:K115,"&lt;&gt;")=0,"",IF(K115&lt;TODAY(),"Expired",IF(K115&lt;=TODAY()+'Lists &amp; Settings'!$B$10,"Expiring Soon","OK"))),"" )</f>
        <v/>
      </c>
      <c r="N115" s="8">
        <f>IFERROR(IF(COUNTIF(A115:K115,"&lt;&gt;")=0,"", H115-SUMIFS(StockOut!$E:$E,StockOut!$B:$B,B115,StockOut!$C:$C,E115)), "" )</f>
        <v/>
      </c>
      <c r="O115" s="16">
        <f>IFERROR(IF(N115="","",N115*J115),"")</f>
        <v/>
      </c>
      <c r="P115" s="6" t="n"/>
    </row>
    <row r="116">
      <c r="A116" s="17" t="n"/>
      <c r="B116" s="6" t="n"/>
      <c r="C116" s="6">
        <f>IFERROR(VLOOKUP(B116,'Lists &amp; Settings'!$A$3:$D$200,2,FALSE),"")</f>
        <v/>
      </c>
      <c r="D116" s="6">
        <f>IFERROR(VLOOKUP(B116,'Lists &amp; Settings'!$A$3:$D$200,3,FALSE),"")</f>
        <v/>
      </c>
      <c r="E116" s="6" t="n"/>
      <c r="F116" s="6" t="n"/>
      <c r="G116" s="6" t="n"/>
      <c r="H116" s="6" t="n"/>
      <c r="I116" s="6">
        <f>IFERROR(IF(I116="",""&amp;VLOOKUP(B116,'Lists &amp; Settings'!$A$3:$D$200,4,FALSE),I116),"")</f>
        <v/>
      </c>
      <c r="J116" s="16" t="n"/>
      <c r="K116" s="17" t="n"/>
      <c r="L116" s="8">
        <f>IFERROR(IF(COUNTIF(A116:K116,"&lt;&gt;")=0,"",K116-TODAY()),"")</f>
        <v/>
      </c>
      <c r="M116" s="6">
        <f>IFERROR(IF(COUNTIF(A116:K116,"&lt;&gt;")=0,"",IF(K116&lt;TODAY(),"Expired",IF(K116&lt;=TODAY()+'Lists &amp; Settings'!$B$10,"Expiring Soon","OK"))),"" )</f>
        <v/>
      </c>
      <c r="N116" s="8">
        <f>IFERROR(IF(COUNTIF(A116:K116,"&lt;&gt;")=0,"", H116-SUMIFS(StockOut!$E:$E,StockOut!$B:$B,B116,StockOut!$C:$C,E116)), "" )</f>
        <v/>
      </c>
      <c r="O116" s="16">
        <f>IFERROR(IF(N116="","",N116*J116),"")</f>
        <v/>
      </c>
      <c r="P116" s="6" t="n"/>
    </row>
    <row r="117">
      <c r="A117" s="17" t="n"/>
      <c r="B117" s="6" t="n"/>
      <c r="C117" s="6">
        <f>IFERROR(VLOOKUP(B117,'Lists &amp; Settings'!$A$3:$D$200,2,FALSE),"")</f>
        <v/>
      </c>
      <c r="D117" s="6">
        <f>IFERROR(VLOOKUP(B117,'Lists &amp; Settings'!$A$3:$D$200,3,FALSE),"")</f>
        <v/>
      </c>
      <c r="E117" s="6" t="n"/>
      <c r="F117" s="6" t="n"/>
      <c r="G117" s="6" t="n"/>
      <c r="H117" s="6" t="n"/>
      <c r="I117" s="6">
        <f>IFERROR(IF(I117="",""&amp;VLOOKUP(B117,'Lists &amp; Settings'!$A$3:$D$200,4,FALSE),I117),"")</f>
        <v/>
      </c>
      <c r="J117" s="16" t="n"/>
      <c r="K117" s="17" t="n"/>
      <c r="L117" s="8">
        <f>IFERROR(IF(COUNTIF(A117:K117,"&lt;&gt;")=0,"",K117-TODAY()),"")</f>
        <v/>
      </c>
      <c r="M117" s="6">
        <f>IFERROR(IF(COUNTIF(A117:K117,"&lt;&gt;")=0,"",IF(K117&lt;TODAY(),"Expired",IF(K117&lt;=TODAY()+'Lists &amp; Settings'!$B$10,"Expiring Soon","OK"))),"" )</f>
        <v/>
      </c>
      <c r="N117" s="8">
        <f>IFERROR(IF(COUNTIF(A117:K117,"&lt;&gt;")=0,"", H117-SUMIFS(StockOut!$E:$E,StockOut!$B:$B,B117,StockOut!$C:$C,E117)), "" )</f>
        <v/>
      </c>
      <c r="O117" s="16">
        <f>IFERROR(IF(N117="","",N117*J117),"")</f>
        <v/>
      </c>
      <c r="P117" s="6" t="n"/>
    </row>
    <row r="118">
      <c r="A118" s="17" t="n"/>
      <c r="B118" s="6" t="n"/>
      <c r="C118" s="6">
        <f>IFERROR(VLOOKUP(B118,'Lists &amp; Settings'!$A$3:$D$200,2,FALSE),"")</f>
        <v/>
      </c>
      <c r="D118" s="6">
        <f>IFERROR(VLOOKUP(B118,'Lists &amp; Settings'!$A$3:$D$200,3,FALSE),"")</f>
        <v/>
      </c>
      <c r="E118" s="6" t="n"/>
      <c r="F118" s="6" t="n"/>
      <c r="G118" s="6" t="n"/>
      <c r="H118" s="6" t="n"/>
      <c r="I118" s="6">
        <f>IFERROR(IF(I118="",""&amp;VLOOKUP(B118,'Lists &amp; Settings'!$A$3:$D$200,4,FALSE),I118),"")</f>
        <v/>
      </c>
      <c r="J118" s="16" t="n"/>
      <c r="K118" s="17" t="n"/>
      <c r="L118" s="8">
        <f>IFERROR(IF(COUNTIF(A118:K118,"&lt;&gt;")=0,"",K118-TODAY()),"")</f>
        <v/>
      </c>
      <c r="M118" s="6">
        <f>IFERROR(IF(COUNTIF(A118:K118,"&lt;&gt;")=0,"",IF(K118&lt;TODAY(),"Expired",IF(K118&lt;=TODAY()+'Lists &amp; Settings'!$B$10,"Expiring Soon","OK"))),"" )</f>
        <v/>
      </c>
      <c r="N118" s="8">
        <f>IFERROR(IF(COUNTIF(A118:K118,"&lt;&gt;")=0,"", H118-SUMIFS(StockOut!$E:$E,StockOut!$B:$B,B118,StockOut!$C:$C,E118)), "" )</f>
        <v/>
      </c>
      <c r="O118" s="16">
        <f>IFERROR(IF(N118="","",N118*J118),"")</f>
        <v/>
      </c>
      <c r="P118" s="6" t="n"/>
    </row>
    <row r="119">
      <c r="A119" s="17" t="n"/>
      <c r="B119" s="6" t="n"/>
      <c r="C119" s="6">
        <f>IFERROR(VLOOKUP(B119,'Lists &amp; Settings'!$A$3:$D$200,2,FALSE),"")</f>
        <v/>
      </c>
      <c r="D119" s="6">
        <f>IFERROR(VLOOKUP(B119,'Lists &amp; Settings'!$A$3:$D$200,3,FALSE),"")</f>
        <v/>
      </c>
      <c r="E119" s="6" t="n"/>
      <c r="F119" s="6" t="n"/>
      <c r="G119" s="6" t="n"/>
      <c r="H119" s="6" t="n"/>
      <c r="I119" s="6">
        <f>IFERROR(IF(I119="",""&amp;VLOOKUP(B119,'Lists &amp; Settings'!$A$3:$D$200,4,FALSE),I119),"")</f>
        <v/>
      </c>
      <c r="J119" s="16" t="n"/>
      <c r="K119" s="17" t="n"/>
      <c r="L119" s="8">
        <f>IFERROR(IF(COUNTIF(A119:K119,"&lt;&gt;")=0,"",K119-TODAY()),"")</f>
        <v/>
      </c>
      <c r="M119" s="6">
        <f>IFERROR(IF(COUNTIF(A119:K119,"&lt;&gt;")=0,"",IF(K119&lt;TODAY(),"Expired",IF(K119&lt;=TODAY()+'Lists &amp; Settings'!$B$10,"Expiring Soon","OK"))),"" )</f>
        <v/>
      </c>
      <c r="N119" s="8">
        <f>IFERROR(IF(COUNTIF(A119:K119,"&lt;&gt;")=0,"", H119-SUMIFS(StockOut!$E:$E,StockOut!$B:$B,B119,StockOut!$C:$C,E119)), "" )</f>
        <v/>
      </c>
      <c r="O119" s="16">
        <f>IFERROR(IF(N119="","",N119*J119),"")</f>
        <v/>
      </c>
      <c r="P119" s="6" t="n"/>
    </row>
    <row r="120">
      <c r="A120" s="17" t="n"/>
      <c r="B120" s="6" t="n"/>
      <c r="C120" s="6">
        <f>IFERROR(VLOOKUP(B120,'Lists &amp; Settings'!$A$3:$D$200,2,FALSE),"")</f>
        <v/>
      </c>
      <c r="D120" s="6">
        <f>IFERROR(VLOOKUP(B120,'Lists &amp; Settings'!$A$3:$D$200,3,FALSE),"")</f>
        <v/>
      </c>
      <c r="E120" s="6" t="n"/>
      <c r="F120" s="6" t="n"/>
      <c r="G120" s="6" t="n"/>
      <c r="H120" s="6" t="n"/>
      <c r="I120" s="6">
        <f>IFERROR(IF(I120="",""&amp;VLOOKUP(B120,'Lists &amp; Settings'!$A$3:$D$200,4,FALSE),I120),"")</f>
        <v/>
      </c>
      <c r="J120" s="16" t="n"/>
      <c r="K120" s="17" t="n"/>
      <c r="L120" s="8">
        <f>IFERROR(IF(COUNTIF(A120:K120,"&lt;&gt;")=0,"",K120-TODAY()),"")</f>
        <v/>
      </c>
      <c r="M120" s="6">
        <f>IFERROR(IF(COUNTIF(A120:K120,"&lt;&gt;")=0,"",IF(K120&lt;TODAY(),"Expired",IF(K120&lt;=TODAY()+'Lists &amp; Settings'!$B$10,"Expiring Soon","OK"))),"" )</f>
        <v/>
      </c>
      <c r="N120" s="8">
        <f>IFERROR(IF(COUNTIF(A120:K120,"&lt;&gt;")=0,"", H120-SUMIFS(StockOut!$E:$E,StockOut!$B:$B,B120,StockOut!$C:$C,E120)), "" )</f>
        <v/>
      </c>
      <c r="O120" s="16">
        <f>IFERROR(IF(N120="","",N120*J120),"")</f>
        <v/>
      </c>
      <c r="P120" s="6" t="n"/>
    </row>
    <row r="121">
      <c r="A121" s="17" t="n"/>
      <c r="B121" s="6" t="n"/>
      <c r="C121" s="6">
        <f>IFERROR(VLOOKUP(B121,'Lists &amp; Settings'!$A$3:$D$200,2,FALSE),"")</f>
        <v/>
      </c>
      <c r="D121" s="6">
        <f>IFERROR(VLOOKUP(B121,'Lists &amp; Settings'!$A$3:$D$200,3,FALSE),"")</f>
        <v/>
      </c>
      <c r="E121" s="6" t="n"/>
      <c r="F121" s="6" t="n"/>
      <c r="G121" s="6" t="n"/>
      <c r="H121" s="6" t="n"/>
      <c r="I121" s="6">
        <f>IFERROR(IF(I121="",""&amp;VLOOKUP(B121,'Lists &amp; Settings'!$A$3:$D$200,4,FALSE),I121),"")</f>
        <v/>
      </c>
      <c r="J121" s="16" t="n"/>
      <c r="K121" s="17" t="n"/>
      <c r="L121" s="8">
        <f>IFERROR(IF(COUNTIF(A121:K121,"&lt;&gt;")=0,"",K121-TODAY()),"")</f>
        <v/>
      </c>
      <c r="M121" s="6">
        <f>IFERROR(IF(COUNTIF(A121:K121,"&lt;&gt;")=0,"",IF(K121&lt;TODAY(),"Expired",IF(K121&lt;=TODAY()+'Lists &amp; Settings'!$B$10,"Expiring Soon","OK"))),"" )</f>
        <v/>
      </c>
      <c r="N121" s="8">
        <f>IFERROR(IF(COUNTIF(A121:K121,"&lt;&gt;")=0,"", H121-SUMIFS(StockOut!$E:$E,StockOut!$B:$B,B121,StockOut!$C:$C,E121)), "" )</f>
        <v/>
      </c>
      <c r="O121" s="16">
        <f>IFERROR(IF(N121="","",N121*J121),"")</f>
        <v/>
      </c>
      <c r="P121" s="6" t="n"/>
    </row>
    <row r="122">
      <c r="A122" s="17" t="n"/>
      <c r="B122" s="6" t="n"/>
      <c r="C122" s="6">
        <f>IFERROR(VLOOKUP(B122,'Lists &amp; Settings'!$A$3:$D$200,2,FALSE),"")</f>
        <v/>
      </c>
      <c r="D122" s="6">
        <f>IFERROR(VLOOKUP(B122,'Lists &amp; Settings'!$A$3:$D$200,3,FALSE),"")</f>
        <v/>
      </c>
      <c r="E122" s="6" t="n"/>
      <c r="F122" s="6" t="n"/>
      <c r="G122" s="6" t="n"/>
      <c r="H122" s="6" t="n"/>
      <c r="I122" s="6">
        <f>IFERROR(IF(I122="",""&amp;VLOOKUP(B122,'Lists &amp; Settings'!$A$3:$D$200,4,FALSE),I122),"")</f>
        <v/>
      </c>
      <c r="J122" s="16" t="n"/>
      <c r="K122" s="17" t="n"/>
      <c r="L122" s="8">
        <f>IFERROR(IF(COUNTIF(A122:K122,"&lt;&gt;")=0,"",K122-TODAY()),"")</f>
        <v/>
      </c>
      <c r="M122" s="6">
        <f>IFERROR(IF(COUNTIF(A122:K122,"&lt;&gt;")=0,"",IF(K122&lt;TODAY(),"Expired",IF(K122&lt;=TODAY()+'Lists &amp; Settings'!$B$10,"Expiring Soon","OK"))),"" )</f>
        <v/>
      </c>
      <c r="N122" s="8">
        <f>IFERROR(IF(COUNTIF(A122:K122,"&lt;&gt;")=0,"", H122-SUMIFS(StockOut!$E:$E,StockOut!$B:$B,B122,StockOut!$C:$C,E122)), "" )</f>
        <v/>
      </c>
      <c r="O122" s="16">
        <f>IFERROR(IF(N122="","",N122*J122),"")</f>
        <v/>
      </c>
      <c r="P122" s="6" t="n"/>
    </row>
    <row r="123">
      <c r="A123" s="17" t="n"/>
      <c r="B123" s="6" t="n"/>
      <c r="C123" s="6">
        <f>IFERROR(VLOOKUP(B123,'Lists &amp; Settings'!$A$3:$D$200,2,FALSE),"")</f>
        <v/>
      </c>
      <c r="D123" s="6">
        <f>IFERROR(VLOOKUP(B123,'Lists &amp; Settings'!$A$3:$D$200,3,FALSE),"")</f>
        <v/>
      </c>
      <c r="E123" s="6" t="n"/>
      <c r="F123" s="6" t="n"/>
      <c r="G123" s="6" t="n"/>
      <c r="H123" s="6" t="n"/>
      <c r="I123" s="6">
        <f>IFERROR(IF(I123="",""&amp;VLOOKUP(B123,'Lists &amp; Settings'!$A$3:$D$200,4,FALSE),I123),"")</f>
        <v/>
      </c>
      <c r="J123" s="16" t="n"/>
      <c r="K123" s="17" t="n"/>
      <c r="L123" s="8">
        <f>IFERROR(IF(COUNTIF(A123:K123,"&lt;&gt;")=0,"",K123-TODAY()),"")</f>
        <v/>
      </c>
      <c r="M123" s="6">
        <f>IFERROR(IF(COUNTIF(A123:K123,"&lt;&gt;")=0,"",IF(K123&lt;TODAY(),"Expired",IF(K123&lt;=TODAY()+'Lists &amp; Settings'!$B$10,"Expiring Soon","OK"))),"" )</f>
        <v/>
      </c>
      <c r="N123" s="8">
        <f>IFERROR(IF(COUNTIF(A123:K123,"&lt;&gt;")=0,"", H123-SUMIFS(StockOut!$E:$E,StockOut!$B:$B,B123,StockOut!$C:$C,E123)), "" )</f>
        <v/>
      </c>
      <c r="O123" s="16">
        <f>IFERROR(IF(N123="","",N123*J123),"")</f>
        <v/>
      </c>
      <c r="P123" s="6" t="n"/>
    </row>
    <row r="124">
      <c r="A124" s="17" t="n"/>
      <c r="B124" s="6" t="n"/>
      <c r="C124" s="6">
        <f>IFERROR(VLOOKUP(B124,'Lists &amp; Settings'!$A$3:$D$200,2,FALSE),"")</f>
        <v/>
      </c>
      <c r="D124" s="6">
        <f>IFERROR(VLOOKUP(B124,'Lists &amp; Settings'!$A$3:$D$200,3,FALSE),"")</f>
        <v/>
      </c>
      <c r="E124" s="6" t="n"/>
      <c r="F124" s="6" t="n"/>
      <c r="G124" s="6" t="n"/>
      <c r="H124" s="6" t="n"/>
      <c r="I124" s="6">
        <f>IFERROR(IF(I124="",""&amp;VLOOKUP(B124,'Lists &amp; Settings'!$A$3:$D$200,4,FALSE),I124),"")</f>
        <v/>
      </c>
      <c r="J124" s="16" t="n"/>
      <c r="K124" s="17" t="n"/>
      <c r="L124" s="8">
        <f>IFERROR(IF(COUNTIF(A124:K124,"&lt;&gt;")=0,"",K124-TODAY()),"")</f>
        <v/>
      </c>
      <c r="M124" s="6">
        <f>IFERROR(IF(COUNTIF(A124:K124,"&lt;&gt;")=0,"",IF(K124&lt;TODAY(),"Expired",IF(K124&lt;=TODAY()+'Lists &amp; Settings'!$B$10,"Expiring Soon","OK"))),"" )</f>
        <v/>
      </c>
      <c r="N124" s="8">
        <f>IFERROR(IF(COUNTIF(A124:K124,"&lt;&gt;")=0,"", H124-SUMIFS(StockOut!$E:$E,StockOut!$B:$B,B124,StockOut!$C:$C,E124)), "" )</f>
        <v/>
      </c>
      <c r="O124" s="16">
        <f>IFERROR(IF(N124="","",N124*J124),"")</f>
        <v/>
      </c>
      <c r="P124" s="6" t="n"/>
    </row>
    <row r="125">
      <c r="A125" s="17" t="n"/>
      <c r="B125" s="6" t="n"/>
      <c r="C125" s="6">
        <f>IFERROR(VLOOKUP(B125,'Lists &amp; Settings'!$A$3:$D$200,2,FALSE),"")</f>
        <v/>
      </c>
      <c r="D125" s="6">
        <f>IFERROR(VLOOKUP(B125,'Lists &amp; Settings'!$A$3:$D$200,3,FALSE),"")</f>
        <v/>
      </c>
      <c r="E125" s="6" t="n"/>
      <c r="F125" s="6" t="n"/>
      <c r="G125" s="6" t="n"/>
      <c r="H125" s="6" t="n"/>
      <c r="I125" s="6">
        <f>IFERROR(IF(I125="",""&amp;VLOOKUP(B125,'Lists &amp; Settings'!$A$3:$D$200,4,FALSE),I125),"")</f>
        <v/>
      </c>
      <c r="J125" s="16" t="n"/>
      <c r="K125" s="17" t="n"/>
      <c r="L125" s="8">
        <f>IFERROR(IF(COUNTIF(A125:K125,"&lt;&gt;")=0,"",K125-TODAY()),"")</f>
        <v/>
      </c>
      <c r="M125" s="6">
        <f>IFERROR(IF(COUNTIF(A125:K125,"&lt;&gt;")=0,"",IF(K125&lt;TODAY(),"Expired",IF(K125&lt;=TODAY()+'Lists &amp; Settings'!$B$10,"Expiring Soon","OK"))),"" )</f>
        <v/>
      </c>
      <c r="N125" s="8">
        <f>IFERROR(IF(COUNTIF(A125:K125,"&lt;&gt;")=0,"", H125-SUMIFS(StockOut!$E:$E,StockOut!$B:$B,B125,StockOut!$C:$C,E125)), "" )</f>
        <v/>
      </c>
      <c r="O125" s="16">
        <f>IFERROR(IF(N125="","",N125*J125),"")</f>
        <v/>
      </c>
      <c r="P125" s="6" t="n"/>
    </row>
    <row r="126">
      <c r="A126" s="17" t="n"/>
      <c r="B126" s="6" t="n"/>
      <c r="C126" s="6">
        <f>IFERROR(VLOOKUP(B126,'Lists &amp; Settings'!$A$3:$D$200,2,FALSE),"")</f>
        <v/>
      </c>
      <c r="D126" s="6">
        <f>IFERROR(VLOOKUP(B126,'Lists &amp; Settings'!$A$3:$D$200,3,FALSE),"")</f>
        <v/>
      </c>
      <c r="E126" s="6" t="n"/>
      <c r="F126" s="6" t="n"/>
      <c r="G126" s="6" t="n"/>
      <c r="H126" s="6" t="n"/>
      <c r="I126" s="6">
        <f>IFERROR(IF(I126="",""&amp;VLOOKUP(B126,'Lists &amp; Settings'!$A$3:$D$200,4,FALSE),I126),"")</f>
        <v/>
      </c>
      <c r="J126" s="16" t="n"/>
      <c r="K126" s="17" t="n"/>
      <c r="L126" s="8">
        <f>IFERROR(IF(COUNTIF(A126:K126,"&lt;&gt;")=0,"",K126-TODAY()),"")</f>
        <v/>
      </c>
      <c r="M126" s="6">
        <f>IFERROR(IF(COUNTIF(A126:K126,"&lt;&gt;")=0,"",IF(K126&lt;TODAY(),"Expired",IF(K126&lt;=TODAY()+'Lists &amp; Settings'!$B$10,"Expiring Soon","OK"))),"" )</f>
        <v/>
      </c>
      <c r="N126" s="8">
        <f>IFERROR(IF(COUNTIF(A126:K126,"&lt;&gt;")=0,"", H126-SUMIFS(StockOut!$E:$E,StockOut!$B:$B,B126,StockOut!$C:$C,E126)), "" )</f>
        <v/>
      </c>
      <c r="O126" s="16">
        <f>IFERROR(IF(N126="","",N126*J126),"")</f>
        <v/>
      </c>
      <c r="P126" s="6" t="n"/>
    </row>
    <row r="127">
      <c r="A127" s="17" t="n"/>
      <c r="B127" s="6" t="n"/>
      <c r="C127" s="6">
        <f>IFERROR(VLOOKUP(B127,'Lists &amp; Settings'!$A$3:$D$200,2,FALSE),"")</f>
        <v/>
      </c>
      <c r="D127" s="6">
        <f>IFERROR(VLOOKUP(B127,'Lists &amp; Settings'!$A$3:$D$200,3,FALSE),"")</f>
        <v/>
      </c>
      <c r="E127" s="6" t="n"/>
      <c r="F127" s="6" t="n"/>
      <c r="G127" s="6" t="n"/>
      <c r="H127" s="6" t="n"/>
      <c r="I127" s="6">
        <f>IFERROR(IF(I127="",""&amp;VLOOKUP(B127,'Lists &amp; Settings'!$A$3:$D$200,4,FALSE),I127),"")</f>
        <v/>
      </c>
      <c r="J127" s="16" t="n"/>
      <c r="K127" s="17" t="n"/>
      <c r="L127" s="8">
        <f>IFERROR(IF(COUNTIF(A127:K127,"&lt;&gt;")=0,"",K127-TODAY()),"")</f>
        <v/>
      </c>
      <c r="M127" s="6">
        <f>IFERROR(IF(COUNTIF(A127:K127,"&lt;&gt;")=0,"",IF(K127&lt;TODAY(),"Expired",IF(K127&lt;=TODAY()+'Lists &amp; Settings'!$B$10,"Expiring Soon","OK"))),"" )</f>
        <v/>
      </c>
      <c r="N127" s="8">
        <f>IFERROR(IF(COUNTIF(A127:K127,"&lt;&gt;")=0,"", H127-SUMIFS(StockOut!$E:$E,StockOut!$B:$B,B127,StockOut!$C:$C,E127)), "" )</f>
        <v/>
      </c>
      <c r="O127" s="16">
        <f>IFERROR(IF(N127="","",N127*J127),"")</f>
        <v/>
      </c>
      <c r="P127" s="6" t="n"/>
    </row>
    <row r="128">
      <c r="A128" s="17" t="n"/>
      <c r="B128" s="6" t="n"/>
      <c r="C128" s="6">
        <f>IFERROR(VLOOKUP(B128,'Lists &amp; Settings'!$A$3:$D$200,2,FALSE),"")</f>
        <v/>
      </c>
      <c r="D128" s="6">
        <f>IFERROR(VLOOKUP(B128,'Lists &amp; Settings'!$A$3:$D$200,3,FALSE),"")</f>
        <v/>
      </c>
      <c r="E128" s="6" t="n"/>
      <c r="F128" s="6" t="n"/>
      <c r="G128" s="6" t="n"/>
      <c r="H128" s="6" t="n"/>
      <c r="I128" s="6">
        <f>IFERROR(IF(I128="",""&amp;VLOOKUP(B128,'Lists &amp; Settings'!$A$3:$D$200,4,FALSE),I128),"")</f>
        <v/>
      </c>
      <c r="J128" s="16" t="n"/>
      <c r="K128" s="17" t="n"/>
      <c r="L128" s="8">
        <f>IFERROR(IF(COUNTIF(A128:K128,"&lt;&gt;")=0,"",K128-TODAY()),"")</f>
        <v/>
      </c>
      <c r="M128" s="6">
        <f>IFERROR(IF(COUNTIF(A128:K128,"&lt;&gt;")=0,"",IF(K128&lt;TODAY(),"Expired",IF(K128&lt;=TODAY()+'Lists &amp; Settings'!$B$10,"Expiring Soon","OK"))),"" )</f>
        <v/>
      </c>
      <c r="N128" s="8">
        <f>IFERROR(IF(COUNTIF(A128:K128,"&lt;&gt;")=0,"", H128-SUMIFS(StockOut!$E:$E,StockOut!$B:$B,B128,StockOut!$C:$C,E128)), "" )</f>
        <v/>
      </c>
      <c r="O128" s="16">
        <f>IFERROR(IF(N128="","",N128*J128),"")</f>
        <v/>
      </c>
      <c r="P128" s="6" t="n"/>
    </row>
    <row r="129">
      <c r="A129" s="17" t="n"/>
      <c r="B129" s="6" t="n"/>
      <c r="C129" s="6">
        <f>IFERROR(VLOOKUP(B129,'Lists &amp; Settings'!$A$3:$D$200,2,FALSE),"")</f>
        <v/>
      </c>
      <c r="D129" s="6">
        <f>IFERROR(VLOOKUP(B129,'Lists &amp; Settings'!$A$3:$D$200,3,FALSE),"")</f>
        <v/>
      </c>
      <c r="E129" s="6" t="n"/>
      <c r="F129" s="6" t="n"/>
      <c r="G129" s="6" t="n"/>
      <c r="H129" s="6" t="n"/>
      <c r="I129" s="6">
        <f>IFERROR(IF(I129="",""&amp;VLOOKUP(B129,'Lists &amp; Settings'!$A$3:$D$200,4,FALSE),I129),"")</f>
        <v/>
      </c>
      <c r="J129" s="16" t="n"/>
      <c r="K129" s="17" t="n"/>
      <c r="L129" s="8">
        <f>IFERROR(IF(COUNTIF(A129:K129,"&lt;&gt;")=0,"",K129-TODAY()),"")</f>
        <v/>
      </c>
      <c r="M129" s="6">
        <f>IFERROR(IF(COUNTIF(A129:K129,"&lt;&gt;")=0,"",IF(K129&lt;TODAY(),"Expired",IF(K129&lt;=TODAY()+'Lists &amp; Settings'!$B$10,"Expiring Soon","OK"))),"" )</f>
        <v/>
      </c>
      <c r="N129" s="8">
        <f>IFERROR(IF(COUNTIF(A129:K129,"&lt;&gt;")=0,"", H129-SUMIFS(StockOut!$E:$E,StockOut!$B:$B,B129,StockOut!$C:$C,E129)), "" )</f>
        <v/>
      </c>
      <c r="O129" s="16">
        <f>IFERROR(IF(N129="","",N129*J129),"")</f>
        <v/>
      </c>
      <c r="P129" s="6" t="n"/>
    </row>
    <row r="130">
      <c r="A130" s="17" t="n"/>
      <c r="B130" s="6" t="n"/>
      <c r="C130" s="6">
        <f>IFERROR(VLOOKUP(B130,'Lists &amp; Settings'!$A$3:$D$200,2,FALSE),"")</f>
        <v/>
      </c>
      <c r="D130" s="6">
        <f>IFERROR(VLOOKUP(B130,'Lists &amp; Settings'!$A$3:$D$200,3,FALSE),"")</f>
        <v/>
      </c>
      <c r="E130" s="6" t="n"/>
      <c r="F130" s="6" t="n"/>
      <c r="G130" s="6" t="n"/>
      <c r="H130" s="6" t="n"/>
      <c r="I130" s="6">
        <f>IFERROR(IF(I130="",""&amp;VLOOKUP(B130,'Lists &amp; Settings'!$A$3:$D$200,4,FALSE),I130),"")</f>
        <v/>
      </c>
      <c r="J130" s="16" t="n"/>
      <c r="K130" s="17" t="n"/>
      <c r="L130" s="8">
        <f>IFERROR(IF(COUNTIF(A130:K130,"&lt;&gt;")=0,"",K130-TODAY()),"")</f>
        <v/>
      </c>
      <c r="M130" s="6">
        <f>IFERROR(IF(COUNTIF(A130:K130,"&lt;&gt;")=0,"",IF(K130&lt;TODAY(),"Expired",IF(K130&lt;=TODAY()+'Lists &amp; Settings'!$B$10,"Expiring Soon","OK"))),"" )</f>
        <v/>
      </c>
      <c r="N130" s="8">
        <f>IFERROR(IF(COUNTIF(A130:K130,"&lt;&gt;")=0,"", H130-SUMIFS(StockOut!$E:$E,StockOut!$B:$B,B130,StockOut!$C:$C,E130)), "" )</f>
        <v/>
      </c>
      <c r="O130" s="16">
        <f>IFERROR(IF(N130="","",N130*J130),"")</f>
        <v/>
      </c>
      <c r="P130" s="6" t="n"/>
    </row>
    <row r="131">
      <c r="A131" s="17" t="n"/>
      <c r="B131" s="6" t="n"/>
      <c r="C131" s="6">
        <f>IFERROR(VLOOKUP(B131,'Lists &amp; Settings'!$A$3:$D$200,2,FALSE),"")</f>
        <v/>
      </c>
      <c r="D131" s="6">
        <f>IFERROR(VLOOKUP(B131,'Lists &amp; Settings'!$A$3:$D$200,3,FALSE),"")</f>
        <v/>
      </c>
      <c r="E131" s="6" t="n"/>
      <c r="F131" s="6" t="n"/>
      <c r="G131" s="6" t="n"/>
      <c r="H131" s="6" t="n"/>
      <c r="I131" s="6">
        <f>IFERROR(IF(I131="",""&amp;VLOOKUP(B131,'Lists &amp; Settings'!$A$3:$D$200,4,FALSE),I131),"")</f>
        <v/>
      </c>
      <c r="J131" s="16" t="n"/>
      <c r="K131" s="17" t="n"/>
      <c r="L131" s="8">
        <f>IFERROR(IF(COUNTIF(A131:K131,"&lt;&gt;")=0,"",K131-TODAY()),"")</f>
        <v/>
      </c>
      <c r="M131" s="6">
        <f>IFERROR(IF(COUNTIF(A131:K131,"&lt;&gt;")=0,"",IF(K131&lt;TODAY(),"Expired",IF(K131&lt;=TODAY()+'Lists &amp; Settings'!$B$10,"Expiring Soon","OK"))),"" )</f>
        <v/>
      </c>
      <c r="N131" s="8">
        <f>IFERROR(IF(COUNTIF(A131:K131,"&lt;&gt;")=0,"", H131-SUMIFS(StockOut!$E:$E,StockOut!$B:$B,B131,StockOut!$C:$C,E131)), "" )</f>
        <v/>
      </c>
      <c r="O131" s="16">
        <f>IFERROR(IF(N131="","",N131*J131),"")</f>
        <v/>
      </c>
      <c r="P131" s="6" t="n"/>
    </row>
    <row r="132">
      <c r="A132" s="17" t="n"/>
      <c r="B132" s="6" t="n"/>
      <c r="C132" s="6">
        <f>IFERROR(VLOOKUP(B132,'Lists &amp; Settings'!$A$3:$D$200,2,FALSE),"")</f>
        <v/>
      </c>
      <c r="D132" s="6">
        <f>IFERROR(VLOOKUP(B132,'Lists &amp; Settings'!$A$3:$D$200,3,FALSE),"")</f>
        <v/>
      </c>
      <c r="E132" s="6" t="n"/>
      <c r="F132" s="6" t="n"/>
      <c r="G132" s="6" t="n"/>
      <c r="H132" s="6" t="n"/>
      <c r="I132" s="6">
        <f>IFERROR(IF(I132="",""&amp;VLOOKUP(B132,'Lists &amp; Settings'!$A$3:$D$200,4,FALSE),I132),"")</f>
        <v/>
      </c>
      <c r="J132" s="16" t="n"/>
      <c r="K132" s="17" t="n"/>
      <c r="L132" s="8">
        <f>IFERROR(IF(COUNTIF(A132:K132,"&lt;&gt;")=0,"",K132-TODAY()),"")</f>
        <v/>
      </c>
      <c r="M132" s="6">
        <f>IFERROR(IF(COUNTIF(A132:K132,"&lt;&gt;")=0,"",IF(K132&lt;TODAY(),"Expired",IF(K132&lt;=TODAY()+'Lists &amp; Settings'!$B$10,"Expiring Soon","OK"))),"" )</f>
        <v/>
      </c>
      <c r="N132" s="8">
        <f>IFERROR(IF(COUNTIF(A132:K132,"&lt;&gt;")=0,"", H132-SUMIFS(StockOut!$E:$E,StockOut!$B:$B,B132,StockOut!$C:$C,E132)), "" )</f>
        <v/>
      </c>
      <c r="O132" s="16">
        <f>IFERROR(IF(N132="","",N132*J132),"")</f>
        <v/>
      </c>
      <c r="P132" s="6" t="n"/>
    </row>
    <row r="133">
      <c r="A133" s="17" t="n"/>
      <c r="B133" s="6" t="n"/>
      <c r="C133" s="6">
        <f>IFERROR(VLOOKUP(B133,'Lists &amp; Settings'!$A$3:$D$200,2,FALSE),"")</f>
        <v/>
      </c>
      <c r="D133" s="6">
        <f>IFERROR(VLOOKUP(B133,'Lists &amp; Settings'!$A$3:$D$200,3,FALSE),"")</f>
        <v/>
      </c>
      <c r="E133" s="6" t="n"/>
      <c r="F133" s="6" t="n"/>
      <c r="G133" s="6" t="n"/>
      <c r="H133" s="6" t="n"/>
      <c r="I133" s="6">
        <f>IFERROR(IF(I133="",""&amp;VLOOKUP(B133,'Lists &amp; Settings'!$A$3:$D$200,4,FALSE),I133),"")</f>
        <v/>
      </c>
      <c r="J133" s="16" t="n"/>
      <c r="K133" s="17" t="n"/>
      <c r="L133" s="8">
        <f>IFERROR(IF(COUNTIF(A133:K133,"&lt;&gt;")=0,"",K133-TODAY()),"")</f>
        <v/>
      </c>
      <c r="M133" s="6">
        <f>IFERROR(IF(COUNTIF(A133:K133,"&lt;&gt;")=0,"",IF(K133&lt;TODAY(),"Expired",IF(K133&lt;=TODAY()+'Lists &amp; Settings'!$B$10,"Expiring Soon","OK"))),"" )</f>
        <v/>
      </c>
      <c r="N133" s="8">
        <f>IFERROR(IF(COUNTIF(A133:K133,"&lt;&gt;")=0,"", H133-SUMIFS(StockOut!$E:$E,StockOut!$B:$B,B133,StockOut!$C:$C,E133)), "" )</f>
        <v/>
      </c>
      <c r="O133" s="16">
        <f>IFERROR(IF(N133="","",N133*J133),"")</f>
        <v/>
      </c>
      <c r="P133" s="6" t="n"/>
    </row>
    <row r="134">
      <c r="A134" s="17" t="n"/>
      <c r="B134" s="6" t="n"/>
      <c r="C134" s="6">
        <f>IFERROR(VLOOKUP(B134,'Lists &amp; Settings'!$A$3:$D$200,2,FALSE),"")</f>
        <v/>
      </c>
      <c r="D134" s="6">
        <f>IFERROR(VLOOKUP(B134,'Lists &amp; Settings'!$A$3:$D$200,3,FALSE),"")</f>
        <v/>
      </c>
      <c r="E134" s="6" t="n"/>
      <c r="F134" s="6" t="n"/>
      <c r="G134" s="6" t="n"/>
      <c r="H134" s="6" t="n"/>
      <c r="I134" s="6">
        <f>IFERROR(IF(I134="",""&amp;VLOOKUP(B134,'Lists &amp; Settings'!$A$3:$D$200,4,FALSE),I134),"")</f>
        <v/>
      </c>
      <c r="J134" s="16" t="n"/>
      <c r="K134" s="17" t="n"/>
      <c r="L134" s="8">
        <f>IFERROR(IF(COUNTIF(A134:K134,"&lt;&gt;")=0,"",K134-TODAY()),"")</f>
        <v/>
      </c>
      <c r="M134" s="6">
        <f>IFERROR(IF(COUNTIF(A134:K134,"&lt;&gt;")=0,"",IF(K134&lt;TODAY(),"Expired",IF(K134&lt;=TODAY()+'Lists &amp; Settings'!$B$10,"Expiring Soon","OK"))),"" )</f>
        <v/>
      </c>
      <c r="N134" s="8">
        <f>IFERROR(IF(COUNTIF(A134:K134,"&lt;&gt;")=0,"", H134-SUMIFS(StockOut!$E:$E,StockOut!$B:$B,B134,StockOut!$C:$C,E134)), "" )</f>
        <v/>
      </c>
      <c r="O134" s="16">
        <f>IFERROR(IF(N134="","",N134*J134),"")</f>
        <v/>
      </c>
      <c r="P134" s="6" t="n"/>
    </row>
    <row r="135">
      <c r="A135" s="17" t="n"/>
      <c r="B135" s="6" t="n"/>
      <c r="C135" s="6">
        <f>IFERROR(VLOOKUP(B135,'Lists &amp; Settings'!$A$3:$D$200,2,FALSE),"")</f>
        <v/>
      </c>
      <c r="D135" s="6">
        <f>IFERROR(VLOOKUP(B135,'Lists &amp; Settings'!$A$3:$D$200,3,FALSE),"")</f>
        <v/>
      </c>
      <c r="E135" s="6" t="n"/>
      <c r="F135" s="6" t="n"/>
      <c r="G135" s="6" t="n"/>
      <c r="H135" s="6" t="n"/>
      <c r="I135" s="6">
        <f>IFERROR(IF(I135="",""&amp;VLOOKUP(B135,'Lists &amp; Settings'!$A$3:$D$200,4,FALSE),I135),"")</f>
        <v/>
      </c>
      <c r="J135" s="16" t="n"/>
      <c r="K135" s="17" t="n"/>
      <c r="L135" s="8">
        <f>IFERROR(IF(COUNTIF(A135:K135,"&lt;&gt;")=0,"",K135-TODAY()),"")</f>
        <v/>
      </c>
      <c r="M135" s="6">
        <f>IFERROR(IF(COUNTIF(A135:K135,"&lt;&gt;")=0,"",IF(K135&lt;TODAY(),"Expired",IF(K135&lt;=TODAY()+'Lists &amp; Settings'!$B$10,"Expiring Soon","OK"))),"" )</f>
        <v/>
      </c>
      <c r="N135" s="8">
        <f>IFERROR(IF(COUNTIF(A135:K135,"&lt;&gt;")=0,"", H135-SUMIFS(StockOut!$E:$E,StockOut!$B:$B,B135,StockOut!$C:$C,E135)), "" )</f>
        <v/>
      </c>
      <c r="O135" s="16">
        <f>IFERROR(IF(N135="","",N135*J135),"")</f>
        <v/>
      </c>
      <c r="P135" s="6" t="n"/>
    </row>
    <row r="136">
      <c r="A136" s="17" t="n"/>
      <c r="B136" s="6" t="n"/>
      <c r="C136" s="6">
        <f>IFERROR(VLOOKUP(B136,'Lists &amp; Settings'!$A$3:$D$200,2,FALSE),"")</f>
        <v/>
      </c>
      <c r="D136" s="6">
        <f>IFERROR(VLOOKUP(B136,'Lists &amp; Settings'!$A$3:$D$200,3,FALSE),"")</f>
        <v/>
      </c>
      <c r="E136" s="6" t="n"/>
      <c r="F136" s="6" t="n"/>
      <c r="G136" s="6" t="n"/>
      <c r="H136" s="6" t="n"/>
      <c r="I136" s="6">
        <f>IFERROR(IF(I136="",""&amp;VLOOKUP(B136,'Lists &amp; Settings'!$A$3:$D$200,4,FALSE),I136),"")</f>
        <v/>
      </c>
      <c r="J136" s="16" t="n"/>
      <c r="K136" s="17" t="n"/>
      <c r="L136" s="8">
        <f>IFERROR(IF(COUNTIF(A136:K136,"&lt;&gt;")=0,"",K136-TODAY()),"")</f>
        <v/>
      </c>
      <c r="M136" s="6">
        <f>IFERROR(IF(COUNTIF(A136:K136,"&lt;&gt;")=0,"",IF(K136&lt;TODAY(),"Expired",IF(K136&lt;=TODAY()+'Lists &amp; Settings'!$B$10,"Expiring Soon","OK"))),"" )</f>
        <v/>
      </c>
      <c r="N136" s="8">
        <f>IFERROR(IF(COUNTIF(A136:K136,"&lt;&gt;")=0,"", H136-SUMIFS(StockOut!$E:$E,StockOut!$B:$B,B136,StockOut!$C:$C,E136)), "" )</f>
        <v/>
      </c>
      <c r="O136" s="16">
        <f>IFERROR(IF(N136="","",N136*J136),"")</f>
        <v/>
      </c>
      <c r="P136" s="6" t="n"/>
    </row>
    <row r="137">
      <c r="A137" s="17" t="n"/>
      <c r="B137" s="6" t="n"/>
      <c r="C137" s="6">
        <f>IFERROR(VLOOKUP(B137,'Lists &amp; Settings'!$A$3:$D$200,2,FALSE),"")</f>
        <v/>
      </c>
      <c r="D137" s="6">
        <f>IFERROR(VLOOKUP(B137,'Lists &amp; Settings'!$A$3:$D$200,3,FALSE),"")</f>
        <v/>
      </c>
      <c r="E137" s="6" t="n"/>
      <c r="F137" s="6" t="n"/>
      <c r="G137" s="6" t="n"/>
      <c r="H137" s="6" t="n"/>
      <c r="I137" s="6">
        <f>IFERROR(IF(I137="",""&amp;VLOOKUP(B137,'Lists &amp; Settings'!$A$3:$D$200,4,FALSE),I137),"")</f>
        <v/>
      </c>
      <c r="J137" s="16" t="n"/>
      <c r="K137" s="17" t="n"/>
      <c r="L137" s="8">
        <f>IFERROR(IF(COUNTIF(A137:K137,"&lt;&gt;")=0,"",K137-TODAY()),"")</f>
        <v/>
      </c>
      <c r="M137" s="6">
        <f>IFERROR(IF(COUNTIF(A137:K137,"&lt;&gt;")=0,"",IF(K137&lt;TODAY(),"Expired",IF(K137&lt;=TODAY()+'Lists &amp; Settings'!$B$10,"Expiring Soon","OK"))),"" )</f>
        <v/>
      </c>
      <c r="N137" s="8">
        <f>IFERROR(IF(COUNTIF(A137:K137,"&lt;&gt;")=0,"", H137-SUMIFS(StockOut!$E:$E,StockOut!$B:$B,B137,StockOut!$C:$C,E137)), "" )</f>
        <v/>
      </c>
      <c r="O137" s="16">
        <f>IFERROR(IF(N137="","",N137*J137),"")</f>
        <v/>
      </c>
      <c r="P137" s="6" t="n"/>
    </row>
    <row r="138">
      <c r="A138" s="17" t="n"/>
      <c r="B138" s="6" t="n"/>
      <c r="C138" s="6">
        <f>IFERROR(VLOOKUP(B138,'Lists &amp; Settings'!$A$3:$D$200,2,FALSE),"")</f>
        <v/>
      </c>
      <c r="D138" s="6">
        <f>IFERROR(VLOOKUP(B138,'Lists &amp; Settings'!$A$3:$D$200,3,FALSE),"")</f>
        <v/>
      </c>
      <c r="E138" s="6" t="n"/>
      <c r="F138" s="6" t="n"/>
      <c r="G138" s="6" t="n"/>
      <c r="H138" s="6" t="n"/>
      <c r="I138" s="6">
        <f>IFERROR(IF(I138="",""&amp;VLOOKUP(B138,'Lists &amp; Settings'!$A$3:$D$200,4,FALSE),I138),"")</f>
        <v/>
      </c>
      <c r="J138" s="16" t="n"/>
      <c r="K138" s="17" t="n"/>
      <c r="L138" s="8">
        <f>IFERROR(IF(COUNTIF(A138:K138,"&lt;&gt;")=0,"",K138-TODAY()),"")</f>
        <v/>
      </c>
      <c r="M138" s="6">
        <f>IFERROR(IF(COUNTIF(A138:K138,"&lt;&gt;")=0,"",IF(K138&lt;TODAY(),"Expired",IF(K138&lt;=TODAY()+'Lists &amp; Settings'!$B$10,"Expiring Soon","OK"))),"" )</f>
        <v/>
      </c>
      <c r="N138" s="8">
        <f>IFERROR(IF(COUNTIF(A138:K138,"&lt;&gt;")=0,"", H138-SUMIFS(StockOut!$E:$E,StockOut!$B:$B,B138,StockOut!$C:$C,E138)), "" )</f>
        <v/>
      </c>
      <c r="O138" s="16">
        <f>IFERROR(IF(N138="","",N138*J138),"")</f>
        <v/>
      </c>
      <c r="P138" s="6" t="n"/>
    </row>
    <row r="139">
      <c r="A139" s="17" t="n"/>
      <c r="B139" s="6" t="n"/>
      <c r="C139" s="6">
        <f>IFERROR(VLOOKUP(B139,'Lists &amp; Settings'!$A$3:$D$200,2,FALSE),"")</f>
        <v/>
      </c>
      <c r="D139" s="6">
        <f>IFERROR(VLOOKUP(B139,'Lists &amp; Settings'!$A$3:$D$200,3,FALSE),"")</f>
        <v/>
      </c>
      <c r="E139" s="6" t="n"/>
      <c r="F139" s="6" t="n"/>
      <c r="G139" s="6" t="n"/>
      <c r="H139" s="6" t="n"/>
      <c r="I139" s="6">
        <f>IFERROR(IF(I139="",""&amp;VLOOKUP(B139,'Lists &amp; Settings'!$A$3:$D$200,4,FALSE),I139),"")</f>
        <v/>
      </c>
      <c r="J139" s="16" t="n"/>
      <c r="K139" s="17" t="n"/>
      <c r="L139" s="8">
        <f>IFERROR(IF(COUNTIF(A139:K139,"&lt;&gt;")=0,"",K139-TODAY()),"")</f>
        <v/>
      </c>
      <c r="M139" s="6">
        <f>IFERROR(IF(COUNTIF(A139:K139,"&lt;&gt;")=0,"",IF(K139&lt;TODAY(),"Expired",IF(K139&lt;=TODAY()+'Lists &amp; Settings'!$B$10,"Expiring Soon","OK"))),"" )</f>
        <v/>
      </c>
      <c r="N139" s="8">
        <f>IFERROR(IF(COUNTIF(A139:K139,"&lt;&gt;")=0,"", H139-SUMIFS(StockOut!$E:$E,StockOut!$B:$B,B139,StockOut!$C:$C,E139)), "" )</f>
        <v/>
      </c>
      <c r="O139" s="16">
        <f>IFERROR(IF(N139="","",N139*J139),"")</f>
        <v/>
      </c>
      <c r="P139" s="6" t="n"/>
    </row>
    <row r="140">
      <c r="A140" s="17" t="n"/>
      <c r="B140" s="6" t="n"/>
      <c r="C140" s="6">
        <f>IFERROR(VLOOKUP(B140,'Lists &amp; Settings'!$A$3:$D$200,2,FALSE),"")</f>
        <v/>
      </c>
      <c r="D140" s="6">
        <f>IFERROR(VLOOKUP(B140,'Lists &amp; Settings'!$A$3:$D$200,3,FALSE),"")</f>
        <v/>
      </c>
      <c r="E140" s="6" t="n"/>
      <c r="F140" s="6" t="n"/>
      <c r="G140" s="6" t="n"/>
      <c r="H140" s="6" t="n"/>
      <c r="I140" s="6">
        <f>IFERROR(IF(I140="",""&amp;VLOOKUP(B140,'Lists &amp; Settings'!$A$3:$D$200,4,FALSE),I140),"")</f>
        <v/>
      </c>
      <c r="J140" s="16" t="n"/>
      <c r="K140" s="17" t="n"/>
      <c r="L140" s="8">
        <f>IFERROR(IF(COUNTIF(A140:K140,"&lt;&gt;")=0,"",K140-TODAY()),"")</f>
        <v/>
      </c>
      <c r="M140" s="6">
        <f>IFERROR(IF(COUNTIF(A140:K140,"&lt;&gt;")=0,"",IF(K140&lt;TODAY(),"Expired",IF(K140&lt;=TODAY()+'Lists &amp; Settings'!$B$10,"Expiring Soon","OK"))),"" )</f>
        <v/>
      </c>
      <c r="N140" s="8">
        <f>IFERROR(IF(COUNTIF(A140:K140,"&lt;&gt;")=0,"", H140-SUMIFS(StockOut!$E:$E,StockOut!$B:$B,B140,StockOut!$C:$C,E140)), "" )</f>
        <v/>
      </c>
      <c r="O140" s="16">
        <f>IFERROR(IF(N140="","",N140*J140),"")</f>
        <v/>
      </c>
      <c r="P140" s="6" t="n"/>
    </row>
    <row r="141">
      <c r="A141" s="17" t="n"/>
      <c r="B141" s="6" t="n"/>
      <c r="C141" s="6">
        <f>IFERROR(VLOOKUP(B141,'Lists &amp; Settings'!$A$3:$D$200,2,FALSE),"")</f>
        <v/>
      </c>
      <c r="D141" s="6">
        <f>IFERROR(VLOOKUP(B141,'Lists &amp; Settings'!$A$3:$D$200,3,FALSE),"")</f>
        <v/>
      </c>
      <c r="E141" s="6" t="n"/>
      <c r="F141" s="6" t="n"/>
      <c r="G141" s="6" t="n"/>
      <c r="H141" s="6" t="n"/>
      <c r="I141" s="6">
        <f>IFERROR(IF(I141="",""&amp;VLOOKUP(B141,'Lists &amp; Settings'!$A$3:$D$200,4,FALSE),I141),"")</f>
        <v/>
      </c>
      <c r="J141" s="16" t="n"/>
      <c r="K141" s="17" t="n"/>
      <c r="L141" s="8">
        <f>IFERROR(IF(COUNTIF(A141:K141,"&lt;&gt;")=0,"",K141-TODAY()),"")</f>
        <v/>
      </c>
      <c r="M141" s="6">
        <f>IFERROR(IF(COUNTIF(A141:K141,"&lt;&gt;")=0,"",IF(K141&lt;TODAY(),"Expired",IF(K141&lt;=TODAY()+'Lists &amp; Settings'!$B$10,"Expiring Soon","OK"))),"" )</f>
        <v/>
      </c>
      <c r="N141" s="8">
        <f>IFERROR(IF(COUNTIF(A141:K141,"&lt;&gt;")=0,"", H141-SUMIFS(StockOut!$E:$E,StockOut!$B:$B,B141,StockOut!$C:$C,E141)), "" )</f>
        <v/>
      </c>
      <c r="O141" s="16">
        <f>IFERROR(IF(N141="","",N141*J141),"")</f>
        <v/>
      </c>
      <c r="P141" s="6" t="n"/>
    </row>
    <row r="142">
      <c r="A142" s="17" t="n"/>
      <c r="B142" s="6" t="n"/>
      <c r="C142" s="6">
        <f>IFERROR(VLOOKUP(B142,'Lists &amp; Settings'!$A$3:$D$200,2,FALSE),"")</f>
        <v/>
      </c>
      <c r="D142" s="6">
        <f>IFERROR(VLOOKUP(B142,'Lists &amp; Settings'!$A$3:$D$200,3,FALSE),"")</f>
        <v/>
      </c>
      <c r="E142" s="6" t="n"/>
      <c r="F142" s="6" t="n"/>
      <c r="G142" s="6" t="n"/>
      <c r="H142" s="6" t="n"/>
      <c r="I142" s="6">
        <f>IFERROR(IF(I142="",""&amp;VLOOKUP(B142,'Lists &amp; Settings'!$A$3:$D$200,4,FALSE),I142),"")</f>
        <v/>
      </c>
      <c r="J142" s="16" t="n"/>
      <c r="K142" s="17" t="n"/>
      <c r="L142" s="8">
        <f>IFERROR(IF(COUNTIF(A142:K142,"&lt;&gt;")=0,"",K142-TODAY()),"")</f>
        <v/>
      </c>
      <c r="M142" s="6">
        <f>IFERROR(IF(COUNTIF(A142:K142,"&lt;&gt;")=0,"",IF(K142&lt;TODAY(),"Expired",IF(K142&lt;=TODAY()+'Lists &amp; Settings'!$B$10,"Expiring Soon","OK"))),"" )</f>
        <v/>
      </c>
      <c r="N142" s="8">
        <f>IFERROR(IF(COUNTIF(A142:K142,"&lt;&gt;")=0,"", H142-SUMIFS(StockOut!$E:$E,StockOut!$B:$B,B142,StockOut!$C:$C,E142)), "" )</f>
        <v/>
      </c>
      <c r="O142" s="16">
        <f>IFERROR(IF(N142="","",N142*J142),"")</f>
        <v/>
      </c>
      <c r="P142" s="6" t="n"/>
    </row>
    <row r="143">
      <c r="A143" s="17" t="n"/>
      <c r="B143" s="6" t="n"/>
      <c r="C143" s="6">
        <f>IFERROR(VLOOKUP(B143,'Lists &amp; Settings'!$A$3:$D$200,2,FALSE),"")</f>
        <v/>
      </c>
      <c r="D143" s="6">
        <f>IFERROR(VLOOKUP(B143,'Lists &amp; Settings'!$A$3:$D$200,3,FALSE),"")</f>
        <v/>
      </c>
      <c r="E143" s="6" t="n"/>
      <c r="F143" s="6" t="n"/>
      <c r="G143" s="6" t="n"/>
      <c r="H143" s="6" t="n"/>
      <c r="I143" s="6">
        <f>IFERROR(IF(I143="",""&amp;VLOOKUP(B143,'Lists &amp; Settings'!$A$3:$D$200,4,FALSE),I143),"")</f>
        <v/>
      </c>
      <c r="J143" s="16" t="n"/>
      <c r="K143" s="17" t="n"/>
      <c r="L143" s="8">
        <f>IFERROR(IF(COUNTIF(A143:K143,"&lt;&gt;")=0,"",K143-TODAY()),"")</f>
        <v/>
      </c>
      <c r="M143" s="6">
        <f>IFERROR(IF(COUNTIF(A143:K143,"&lt;&gt;")=0,"",IF(K143&lt;TODAY(),"Expired",IF(K143&lt;=TODAY()+'Lists &amp; Settings'!$B$10,"Expiring Soon","OK"))),"" )</f>
        <v/>
      </c>
      <c r="N143" s="8">
        <f>IFERROR(IF(COUNTIF(A143:K143,"&lt;&gt;")=0,"", H143-SUMIFS(StockOut!$E:$E,StockOut!$B:$B,B143,StockOut!$C:$C,E143)), "" )</f>
        <v/>
      </c>
      <c r="O143" s="16">
        <f>IFERROR(IF(N143="","",N143*J143),"")</f>
        <v/>
      </c>
      <c r="P143" s="6" t="n"/>
    </row>
    <row r="144">
      <c r="A144" s="17" t="n"/>
      <c r="B144" s="6" t="n"/>
      <c r="C144" s="6">
        <f>IFERROR(VLOOKUP(B144,'Lists &amp; Settings'!$A$3:$D$200,2,FALSE),"")</f>
        <v/>
      </c>
      <c r="D144" s="6">
        <f>IFERROR(VLOOKUP(B144,'Lists &amp; Settings'!$A$3:$D$200,3,FALSE),"")</f>
        <v/>
      </c>
      <c r="E144" s="6" t="n"/>
      <c r="F144" s="6" t="n"/>
      <c r="G144" s="6" t="n"/>
      <c r="H144" s="6" t="n"/>
      <c r="I144" s="6">
        <f>IFERROR(IF(I144="",""&amp;VLOOKUP(B144,'Lists &amp; Settings'!$A$3:$D$200,4,FALSE),I144),"")</f>
        <v/>
      </c>
      <c r="J144" s="16" t="n"/>
      <c r="K144" s="17" t="n"/>
      <c r="L144" s="8">
        <f>IFERROR(IF(COUNTIF(A144:K144,"&lt;&gt;")=0,"",K144-TODAY()),"")</f>
        <v/>
      </c>
      <c r="M144" s="6">
        <f>IFERROR(IF(COUNTIF(A144:K144,"&lt;&gt;")=0,"",IF(K144&lt;TODAY(),"Expired",IF(K144&lt;=TODAY()+'Lists &amp; Settings'!$B$10,"Expiring Soon","OK"))),"" )</f>
        <v/>
      </c>
      <c r="N144" s="8">
        <f>IFERROR(IF(COUNTIF(A144:K144,"&lt;&gt;")=0,"", H144-SUMIFS(StockOut!$E:$E,StockOut!$B:$B,B144,StockOut!$C:$C,E144)), "" )</f>
        <v/>
      </c>
      <c r="O144" s="16">
        <f>IFERROR(IF(N144="","",N144*J144),"")</f>
        <v/>
      </c>
      <c r="P144" s="6" t="n"/>
    </row>
    <row r="145">
      <c r="A145" s="17" t="n"/>
      <c r="B145" s="6" t="n"/>
      <c r="C145" s="6">
        <f>IFERROR(VLOOKUP(B145,'Lists &amp; Settings'!$A$3:$D$200,2,FALSE),"")</f>
        <v/>
      </c>
      <c r="D145" s="6">
        <f>IFERROR(VLOOKUP(B145,'Lists &amp; Settings'!$A$3:$D$200,3,FALSE),"")</f>
        <v/>
      </c>
      <c r="E145" s="6" t="n"/>
      <c r="F145" s="6" t="n"/>
      <c r="G145" s="6" t="n"/>
      <c r="H145" s="6" t="n"/>
      <c r="I145" s="6">
        <f>IFERROR(IF(I145="",""&amp;VLOOKUP(B145,'Lists &amp; Settings'!$A$3:$D$200,4,FALSE),I145),"")</f>
        <v/>
      </c>
      <c r="J145" s="16" t="n"/>
      <c r="K145" s="17" t="n"/>
      <c r="L145" s="8">
        <f>IFERROR(IF(COUNTIF(A145:K145,"&lt;&gt;")=0,"",K145-TODAY()),"")</f>
        <v/>
      </c>
      <c r="M145" s="6">
        <f>IFERROR(IF(COUNTIF(A145:K145,"&lt;&gt;")=0,"",IF(K145&lt;TODAY(),"Expired",IF(K145&lt;=TODAY()+'Lists &amp; Settings'!$B$10,"Expiring Soon","OK"))),"" )</f>
        <v/>
      </c>
      <c r="N145" s="8">
        <f>IFERROR(IF(COUNTIF(A145:K145,"&lt;&gt;")=0,"", H145-SUMIFS(StockOut!$E:$E,StockOut!$B:$B,B145,StockOut!$C:$C,E145)), "" )</f>
        <v/>
      </c>
      <c r="O145" s="16">
        <f>IFERROR(IF(N145="","",N145*J145),"")</f>
        <v/>
      </c>
      <c r="P145" s="6" t="n"/>
    </row>
    <row r="146">
      <c r="A146" s="17" t="n"/>
      <c r="B146" s="6" t="n"/>
      <c r="C146" s="6">
        <f>IFERROR(VLOOKUP(B146,'Lists &amp; Settings'!$A$3:$D$200,2,FALSE),"")</f>
        <v/>
      </c>
      <c r="D146" s="6">
        <f>IFERROR(VLOOKUP(B146,'Lists &amp; Settings'!$A$3:$D$200,3,FALSE),"")</f>
        <v/>
      </c>
      <c r="E146" s="6" t="n"/>
      <c r="F146" s="6" t="n"/>
      <c r="G146" s="6" t="n"/>
      <c r="H146" s="6" t="n"/>
      <c r="I146" s="6">
        <f>IFERROR(IF(I146="",""&amp;VLOOKUP(B146,'Lists &amp; Settings'!$A$3:$D$200,4,FALSE),I146),"")</f>
        <v/>
      </c>
      <c r="J146" s="16" t="n"/>
      <c r="K146" s="17" t="n"/>
      <c r="L146" s="8">
        <f>IFERROR(IF(COUNTIF(A146:K146,"&lt;&gt;")=0,"",K146-TODAY()),"")</f>
        <v/>
      </c>
      <c r="M146" s="6">
        <f>IFERROR(IF(COUNTIF(A146:K146,"&lt;&gt;")=0,"",IF(K146&lt;TODAY(),"Expired",IF(K146&lt;=TODAY()+'Lists &amp; Settings'!$B$10,"Expiring Soon","OK"))),"" )</f>
        <v/>
      </c>
      <c r="N146" s="8">
        <f>IFERROR(IF(COUNTIF(A146:K146,"&lt;&gt;")=0,"", H146-SUMIFS(StockOut!$E:$E,StockOut!$B:$B,B146,StockOut!$C:$C,E146)), "" )</f>
        <v/>
      </c>
      <c r="O146" s="16">
        <f>IFERROR(IF(N146="","",N146*J146),"")</f>
        <v/>
      </c>
      <c r="P146" s="6" t="n"/>
    </row>
    <row r="147">
      <c r="A147" s="17" t="n"/>
      <c r="B147" s="6" t="n"/>
      <c r="C147" s="6">
        <f>IFERROR(VLOOKUP(B147,'Lists &amp; Settings'!$A$3:$D$200,2,FALSE),"")</f>
        <v/>
      </c>
      <c r="D147" s="6">
        <f>IFERROR(VLOOKUP(B147,'Lists &amp; Settings'!$A$3:$D$200,3,FALSE),"")</f>
        <v/>
      </c>
      <c r="E147" s="6" t="n"/>
      <c r="F147" s="6" t="n"/>
      <c r="G147" s="6" t="n"/>
      <c r="H147" s="6" t="n"/>
      <c r="I147" s="6">
        <f>IFERROR(IF(I147="",""&amp;VLOOKUP(B147,'Lists &amp; Settings'!$A$3:$D$200,4,FALSE),I147),"")</f>
        <v/>
      </c>
      <c r="J147" s="16" t="n"/>
      <c r="K147" s="17" t="n"/>
      <c r="L147" s="8">
        <f>IFERROR(IF(COUNTIF(A147:K147,"&lt;&gt;")=0,"",K147-TODAY()),"")</f>
        <v/>
      </c>
      <c r="M147" s="6">
        <f>IFERROR(IF(COUNTIF(A147:K147,"&lt;&gt;")=0,"",IF(K147&lt;TODAY(),"Expired",IF(K147&lt;=TODAY()+'Lists &amp; Settings'!$B$10,"Expiring Soon","OK"))),"" )</f>
        <v/>
      </c>
      <c r="N147" s="8">
        <f>IFERROR(IF(COUNTIF(A147:K147,"&lt;&gt;")=0,"", H147-SUMIFS(StockOut!$E:$E,StockOut!$B:$B,B147,StockOut!$C:$C,E147)), "" )</f>
        <v/>
      </c>
      <c r="O147" s="16">
        <f>IFERROR(IF(N147="","",N147*J147),"")</f>
        <v/>
      </c>
      <c r="P147" s="6" t="n"/>
    </row>
    <row r="148">
      <c r="A148" s="17" t="n"/>
      <c r="B148" s="6" t="n"/>
      <c r="C148" s="6">
        <f>IFERROR(VLOOKUP(B148,'Lists &amp; Settings'!$A$3:$D$200,2,FALSE),"")</f>
        <v/>
      </c>
      <c r="D148" s="6">
        <f>IFERROR(VLOOKUP(B148,'Lists &amp; Settings'!$A$3:$D$200,3,FALSE),"")</f>
        <v/>
      </c>
      <c r="E148" s="6" t="n"/>
      <c r="F148" s="6" t="n"/>
      <c r="G148" s="6" t="n"/>
      <c r="H148" s="6" t="n"/>
      <c r="I148" s="6">
        <f>IFERROR(IF(I148="",""&amp;VLOOKUP(B148,'Lists &amp; Settings'!$A$3:$D$200,4,FALSE),I148),"")</f>
        <v/>
      </c>
      <c r="J148" s="16" t="n"/>
      <c r="K148" s="17" t="n"/>
      <c r="L148" s="8">
        <f>IFERROR(IF(COUNTIF(A148:K148,"&lt;&gt;")=0,"",K148-TODAY()),"")</f>
        <v/>
      </c>
      <c r="M148" s="6">
        <f>IFERROR(IF(COUNTIF(A148:K148,"&lt;&gt;")=0,"",IF(K148&lt;TODAY(),"Expired",IF(K148&lt;=TODAY()+'Lists &amp; Settings'!$B$10,"Expiring Soon","OK"))),"" )</f>
        <v/>
      </c>
      <c r="N148" s="8">
        <f>IFERROR(IF(COUNTIF(A148:K148,"&lt;&gt;")=0,"", H148-SUMIFS(StockOut!$E:$E,StockOut!$B:$B,B148,StockOut!$C:$C,E148)), "" )</f>
        <v/>
      </c>
      <c r="O148" s="16">
        <f>IFERROR(IF(N148="","",N148*J148),"")</f>
        <v/>
      </c>
      <c r="P148" s="6" t="n"/>
    </row>
    <row r="149">
      <c r="A149" s="17" t="n"/>
      <c r="B149" s="6" t="n"/>
      <c r="C149" s="6">
        <f>IFERROR(VLOOKUP(B149,'Lists &amp; Settings'!$A$3:$D$200,2,FALSE),"")</f>
        <v/>
      </c>
      <c r="D149" s="6">
        <f>IFERROR(VLOOKUP(B149,'Lists &amp; Settings'!$A$3:$D$200,3,FALSE),"")</f>
        <v/>
      </c>
      <c r="E149" s="6" t="n"/>
      <c r="F149" s="6" t="n"/>
      <c r="G149" s="6" t="n"/>
      <c r="H149" s="6" t="n"/>
      <c r="I149" s="6">
        <f>IFERROR(IF(I149="",""&amp;VLOOKUP(B149,'Lists &amp; Settings'!$A$3:$D$200,4,FALSE),I149),"")</f>
        <v/>
      </c>
      <c r="J149" s="16" t="n"/>
      <c r="K149" s="17" t="n"/>
      <c r="L149" s="8">
        <f>IFERROR(IF(COUNTIF(A149:K149,"&lt;&gt;")=0,"",K149-TODAY()),"")</f>
        <v/>
      </c>
      <c r="M149" s="6">
        <f>IFERROR(IF(COUNTIF(A149:K149,"&lt;&gt;")=0,"",IF(K149&lt;TODAY(),"Expired",IF(K149&lt;=TODAY()+'Lists &amp; Settings'!$B$10,"Expiring Soon","OK"))),"" )</f>
        <v/>
      </c>
      <c r="N149" s="8">
        <f>IFERROR(IF(COUNTIF(A149:K149,"&lt;&gt;")=0,"", H149-SUMIFS(StockOut!$E:$E,StockOut!$B:$B,B149,StockOut!$C:$C,E149)), "" )</f>
        <v/>
      </c>
      <c r="O149" s="16">
        <f>IFERROR(IF(N149="","",N149*J149),"")</f>
        <v/>
      </c>
      <c r="P149" s="6" t="n"/>
    </row>
    <row r="150">
      <c r="A150" s="17" t="n"/>
      <c r="B150" s="6" t="n"/>
      <c r="C150" s="6">
        <f>IFERROR(VLOOKUP(B150,'Lists &amp; Settings'!$A$3:$D$200,2,FALSE),"")</f>
        <v/>
      </c>
      <c r="D150" s="6">
        <f>IFERROR(VLOOKUP(B150,'Lists &amp; Settings'!$A$3:$D$200,3,FALSE),"")</f>
        <v/>
      </c>
      <c r="E150" s="6" t="n"/>
      <c r="F150" s="6" t="n"/>
      <c r="G150" s="6" t="n"/>
      <c r="H150" s="6" t="n"/>
      <c r="I150" s="6">
        <f>IFERROR(IF(I150="",""&amp;VLOOKUP(B150,'Lists &amp; Settings'!$A$3:$D$200,4,FALSE),I150),"")</f>
        <v/>
      </c>
      <c r="J150" s="16" t="n"/>
      <c r="K150" s="17" t="n"/>
      <c r="L150" s="8">
        <f>IFERROR(IF(COUNTIF(A150:K150,"&lt;&gt;")=0,"",K150-TODAY()),"")</f>
        <v/>
      </c>
      <c r="M150" s="6">
        <f>IFERROR(IF(COUNTIF(A150:K150,"&lt;&gt;")=0,"",IF(K150&lt;TODAY(),"Expired",IF(K150&lt;=TODAY()+'Lists &amp; Settings'!$B$10,"Expiring Soon","OK"))),"" )</f>
        <v/>
      </c>
      <c r="N150" s="8">
        <f>IFERROR(IF(COUNTIF(A150:K150,"&lt;&gt;")=0,"", H150-SUMIFS(StockOut!$E:$E,StockOut!$B:$B,B150,StockOut!$C:$C,E150)), "" )</f>
        <v/>
      </c>
      <c r="O150" s="16">
        <f>IFERROR(IF(N150="","",N150*J150),"")</f>
        <v/>
      </c>
      <c r="P150" s="6" t="n"/>
    </row>
    <row r="151">
      <c r="A151" s="17" t="n"/>
      <c r="B151" s="6" t="n"/>
      <c r="C151" s="6">
        <f>IFERROR(VLOOKUP(B151,'Lists &amp; Settings'!$A$3:$D$200,2,FALSE),"")</f>
        <v/>
      </c>
      <c r="D151" s="6">
        <f>IFERROR(VLOOKUP(B151,'Lists &amp; Settings'!$A$3:$D$200,3,FALSE),"")</f>
        <v/>
      </c>
      <c r="E151" s="6" t="n"/>
      <c r="F151" s="6" t="n"/>
      <c r="G151" s="6" t="n"/>
      <c r="H151" s="6" t="n"/>
      <c r="I151" s="6">
        <f>IFERROR(IF(I151="",""&amp;VLOOKUP(B151,'Lists &amp; Settings'!$A$3:$D$200,4,FALSE),I151),"")</f>
        <v/>
      </c>
      <c r="J151" s="16" t="n"/>
      <c r="K151" s="17" t="n"/>
      <c r="L151" s="8">
        <f>IFERROR(IF(COUNTIF(A151:K151,"&lt;&gt;")=0,"",K151-TODAY()),"")</f>
        <v/>
      </c>
      <c r="M151" s="6">
        <f>IFERROR(IF(COUNTIF(A151:K151,"&lt;&gt;")=0,"",IF(K151&lt;TODAY(),"Expired",IF(K151&lt;=TODAY()+'Lists &amp; Settings'!$B$10,"Expiring Soon","OK"))),"" )</f>
        <v/>
      </c>
      <c r="N151" s="8">
        <f>IFERROR(IF(COUNTIF(A151:K151,"&lt;&gt;")=0,"", H151-SUMIFS(StockOut!$E:$E,StockOut!$B:$B,B151,StockOut!$C:$C,E151)), "" )</f>
        <v/>
      </c>
      <c r="O151" s="16">
        <f>IFERROR(IF(N151="","",N151*J151),"")</f>
        <v/>
      </c>
      <c r="P151" s="6" t="n"/>
    </row>
    <row r="152">
      <c r="A152" s="17" t="n"/>
      <c r="B152" s="6" t="n"/>
      <c r="C152" s="6">
        <f>IFERROR(VLOOKUP(B152,'Lists &amp; Settings'!$A$3:$D$200,2,FALSE),"")</f>
        <v/>
      </c>
      <c r="D152" s="6">
        <f>IFERROR(VLOOKUP(B152,'Lists &amp; Settings'!$A$3:$D$200,3,FALSE),"")</f>
        <v/>
      </c>
      <c r="E152" s="6" t="n"/>
      <c r="F152" s="6" t="n"/>
      <c r="G152" s="6" t="n"/>
      <c r="H152" s="6" t="n"/>
      <c r="I152" s="6">
        <f>IFERROR(IF(I152="",""&amp;VLOOKUP(B152,'Lists &amp; Settings'!$A$3:$D$200,4,FALSE),I152),"")</f>
        <v/>
      </c>
      <c r="J152" s="16" t="n"/>
      <c r="K152" s="17" t="n"/>
      <c r="L152" s="8">
        <f>IFERROR(IF(COUNTIF(A152:K152,"&lt;&gt;")=0,"",K152-TODAY()),"")</f>
        <v/>
      </c>
      <c r="M152" s="6">
        <f>IFERROR(IF(COUNTIF(A152:K152,"&lt;&gt;")=0,"",IF(K152&lt;TODAY(),"Expired",IF(K152&lt;=TODAY()+'Lists &amp; Settings'!$B$10,"Expiring Soon","OK"))),"" )</f>
        <v/>
      </c>
      <c r="N152" s="8">
        <f>IFERROR(IF(COUNTIF(A152:K152,"&lt;&gt;")=0,"", H152-SUMIFS(StockOut!$E:$E,StockOut!$B:$B,B152,StockOut!$C:$C,E152)), "" )</f>
        <v/>
      </c>
      <c r="O152" s="16">
        <f>IFERROR(IF(N152="","",N152*J152),"")</f>
        <v/>
      </c>
      <c r="P152" s="6" t="n"/>
    </row>
    <row r="153">
      <c r="A153" s="17" t="n"/>
      <c r="B153" s="6" t="n"/>
      <c r="C153" s="6">
        <f>IFERROR(VLOOKUP(B153,'Lists &amp; Settings'!$A$3:$D$200,2,FALSE),"")</f>
        <v/>
      </c>
      <c r="D153" s="6">
        <f>IFERROR(VLOOKUP(B153,'Lists &amp; Settings'!$A$3:$D$200,3,FALSE),"")</f>
        <v/>
      </c>
      <c r="E153" s="6" t="n"/>
      <c r="F153" s="6" t="n"/>
      <c r="G153" s="6" t="n"/>
      <c r="H153" s="6" t="n"/>
      <c r="I153" s="6">
        <f>IFERROR(IF(I153="",""&amp;VLOOKUP(B153,'Lists &amp; Settings'!$A$3:$D$200,4,FALSE),I153),"")</f>
        <v/>
      </c>
      <c r="J153" s="16" t="n"/>
      <c r="K153" s="17" t="n"/>
      <c r="L153" s="8">
        <f>IFERROR(IF(COUNTIF(A153:K153,"&lt;&gt;")=0,"",K153-TODAY()),"")</f>
        <v/>
      </c>
      <c r="M153" s="6">
        <f>IFERROR(IF(COUNTIF(A153:K153,"&lt;&gt;")=0,"",IF(K153&lt;TODAY(),"Expired",IF(K153&lt;=TODAY()+'Lists &amp; Settings'!$B$10,"Expiring Soon","OK"))),"" )</f>
        <v/>
      </c>
      <c r="N153" s="8">
        <f>IFERROR(IF(COUNTIF(A153:K153,"&lt;&gt;")=0,"", H153-SUMIFS(StockOut!$E:$E,StockOut!$B:$B,B153,StockOut!$C:$C,E153)), "" )</f>
        <v/>
      </c>
      <c r="O153" s="16">
        <f>IFERROR(IF(N153="","",N153*J153),"")</f>
        <v/>
      </c>
      <c r="P153" s="6" t="n"/>
    </row>
    <row r="154">
      <c r="A154" s="17" t="n"/>
      <c r="B154" s="6" t="n"/>
      <c r="C154" s="6">
        <f>IFERROR(VLOOKUP(B154,'Lists &amp; Settings'!$A$3:$D$200,2,FALSE),"")</f>
        <v/>
      </c>
      <c r="D154" s="6">
        <f>IFERROR(VLOOKUP(B154,'Lists &amp; Settings'!$A$3:$D$200,3,FALSE),"")</f>
        <v/>
      </c>
      <c r="E154" s="6" t="n"/>
      <c r="F154" s="6" t="n"/>
      <c r="G154" s="6" t="n"/>
      <c r="H154" s="6" t="n"/>
      <c r="I154" s="6">
        <f>IFERROR(IF(I154="",""&amp;VLOOKUP(B154,'Lists &amp; Settings'!$A$3:$D$200,4,FALSE),I154),"")</f>
        <v/>
      </c>
      <c r="J154" s="16" t="n"/>
      <c r="K154" s="17" t="n"/>
      <c r="L154" s="8">
        <f>IFERROR(IF(COUNTIF(A154:K154,"&lt;&gt;")=0,"",K154-TODAY()),"")</f>
        <v/>
      </c>
      <c r="M154" s="6">
        <f>IFERROR(IF(COUNTIF(A154:K154,"&lt;&gt;")=0,"",IF(K154&lt;TODAY(),"Expired",IF(K154&lt;=TODAY()+'Lists &amp; Settings'!$B$10,"Expiring Soon","OK"))),"" )</f>
        <v/>
      </c>
      <c r="N154" s="8">
        <f>IFERROR(IF(COUNTIF(A154:K154,"&lt;&gt;")=0,"", H154-SUMIFS(StockOut!$E:$E,StockOut!$B:$B,B154,StockOut!$C:$C,E154)), "" )</f>
        <v/>
      </c>
      <c r="O154" s="16">
        <f>IFERROR(IF(N154="","",N154*J154),"")</f>
        <v/>
      </c>
      <c r="P154" s="6" t="n"/>
    </row>
    <row r="155">
      <c r="A155" s="17" t="n"/>
      <c r="B155" s="6" t="n"/>
      <c r="C155" s="6">
        <f>IFERROR(VLOOKUP(B155,'Lists &amp; Settings'!$A$3:$D$200,2,FALSE),"")</f>
        <v/>
      </c>
      <c r="D155" s="6">
        <f>IFERROR(VLOOKUP(B155,'Lists &amp; Settings'!$A$3:$D$200,3,FALSE),"")</f>
        <v/>
      </c>
      <c r="E155" s="6" t="n"/>
      <c r="F155" s="6" t="n"/>
      <c r="G155" s="6" t="n"/>
      <c r="H155" s="6" t="n"/>
      <c r="I155" s="6">
        <f>IFERROR(IF(I155="",""&amp;VLOOKUP(B155,'Lists &amp; Settings'!$A$3:$D$200,4,FALSE),I155),"")</f>
        <v/>
      </c>
      <c r="J155" s="16" t="n"/>
      <c r="K155" s="17" t="n"/>
      <c r="L155" s="8">
        <f>IFERROR(IF(COUNTIF(A155:K155,"&lt;&gt;")=0,"",K155-TODAY()),"")</f>
        <v/>
      </c>
      <c r="M155" s="6">
        <f>IFERROR(IF(COUNTIF(A155:K155,"&lt;&gt;")=0,"",IF(K155&lt;TODAY(),"Expired",IF(K155&lt;=TODAY()+'Lists &amp; Settings'!$B$10,"Expiring Soon","OK"))),"" )</f>
        <v/>
      </c>
      <c r="N155" s="8">
        <f>IFERROR(IF(COUNTIF(A155:K155,"&lt;&gt;")=0,"", H155-SUMIFS(StockOut!$E:$E,StockOut!$B:$B,B155,StockOut!$C:$C,E155)), "" )</f>
        <v/>
      </c>
      <c r="O155" s="16">
        <f>IFERROR(IF(N155="","",N155*J155),"")</f>
        <v/>
      </c>
      <c r="P155" s="6" t="n"/>
    </row>
    <row r="156">
      <c r="A156" s="17" t="n"/>
      <c r="B156" s="6" t="n"/>
      <c r="C156" s="6">
        <f>IFERROR(VLOOKUP(B156,'Lists &amp; Settings'!$A$3:$D$200,2,FALSE),"")</f>
        <v/>
      </c>
      <c r="D156" s="6">
        <f>IFERROR(VLOOKUP(B156,'Lists &amp; Settings'!$A$3:$D$200,3,FALSE),"")</f>
        <v/>
      </c>
      <c r="E156" s="6" t="n"/>
      <c r="F156" s="6" t="n"/>
      <c r="G156" s="6" t="n"/>
      <c r="H156" s="6" t="n"/>
      <c r="I156" s="6">
        <f>IFERROR(IF(I156="",""&amp;VLOOKUP(B156,'Lists &amp; Settings'!$A$3:$D$200,4,FALSE),I156),"")</f>
        <v/>
      </c>
      <c r="J156" s="16" t="n"/>
      <c r="K156" s="17" t="n"/>
      <c r="L156" s="8">
        <f>IFERROR(IF(COUNTIF(A156:K156,"&lt;&gt;")=0,"",K156-TODAY()),"")</f>
        <v/>
      </c>
      <c r="M156" s="6">
        <f>IFERROR(IF(COUNTIF(A156:K156,"&lt;&gt;")=0,"",IF(K156&lt;TODAY(),"Expired",IF(K156&lt;=TODAY()+'Lists &amp; Settings'!$B$10,"Expiring Soon","OK"))),"" )</f>
        <v/>
      </c>
      <c r="N156" s="8">
        <f>IFERROR(IF(COUNTIF(A156:K156,"&lt;&gt;")=0,"", H156-SUMIFS(StockOut!$E:$E,StockOut!$B:$B,B156,StockOut!$C:$C,E156)), "" )</f>
        <v/>
      </c>
      <c r="O156" s="16">
        <f>IFERROR(IF(N156="","",N156*J156),"")</f>
        <v/>
      </c>
      <c r="P156" s="6" t="n"/>
    </row>
    <row r="157">
      <c r="A157" s="17" t="n"/>
      <c r="B157" s="6" t="n"/>
      <c r="C157" s="6">
        <f>IFERROR(VLOOKUP(B157,'Lists &amp; Settings'!$A$3:$D$200,2,FALSE),"")</f>
        <v/>
      </c>
      <c r="D157" s="6">
        <f>IFERROR(VLOOKUP(B157,'Lists &amp; Settings'!$A$3:$D$200,3,FALSE),"")</f>
        <v/>
      </c>
      <c r="E157" s="6" t="n"/>
      <c r="F157" s="6" t="n"/>
      <c r="G157" s="6" t="n"/>
      <c r="H157" s="6" t="n"/>
      <c r="I157" s="6">
        <f>IFERROR(IF(I157="",""&amp;VLOOKUP(B157,'Lists &amp; Settings'!$A$3:$D$200,4,FALSE),I157),"")</f>
        <v/>
      </c>
      <c r="J157" s="16" t="n"/>
      <c r="K157" s="17" t="n"/>
      <c r="L157" s="8">
        <f>IFERROR(IF(COUNTIF(A157:K157,"&lt;&gt;")=0,"",K157-TODAY()),"")</f>
        <v/>
      </c>
      <c r="M157" s="6">
        <f>IFERROR(IF(COUNTIF(A157:K157,"&lt;&gt;")=0,"",IF(K157&lt;TODAY(),"Expired",IF(K157&lt;=TODAY()+'Lists &amp; Settings'!$B$10,"Expiring Soon","OK"))),"" )</f>
        <v/>
      </c>
      <c r="N157" s="8">
        <f>IFERROR(IF(COUNTIF(A157:K157,"&lt;&gt;")=0,"", H157-SUMIFS(StockOut!$E:$E,StockOut!$B:$B,B157,StockOut!$C:$C,E157)), "" )</f>
        <v/>
      </c>
      <c r="O157" s="16">
        <f>IFERROR(IF(N157="","",N157*J157),"")</f>
        <v/>
      </c>
      <c r="P157" s="6" t="n"/>
    </row>
    <row r="158">
      <c r="A158" s="17" t="n"/>
      <c r="B158" s="6" t="n"/>
      <c r="C158" s="6">
        <f>IFERROR(VLOOKUP(B158,'Lists &amp; Settings'!$A$3:$D$200,2,FALSE),"")</f>
        <v/>
      </c>
      <c r="D158" s="6">
        <f>IFERROR(VLOOKUP(B158,'Lists &amp; Settings'!$A$3:$D$200,3,FALSE),"")</f>
        <v/>
      </c>
      <c r="E158" s="6" t="n"/>
      <c r="F158" s="6" t="n"/>
      <c r="G158" s="6" t="n"/>
      <c r="H158" s="6" t="n"/>
      <c r="I158" s="6">
        <f>IFERROR(IF(I158="",""&amp;VLOOKUP(B158,'Lists &amp; Settings'!$A$3:$D$200,4,FALSE),I158),"")</f>
        <v/>
      </c>
      <c r="J158" s="16" t="n"/>
      <c r="K158" s="17" t="n"/>
      <c r="L158" s="8">
        <f>IFERROR(IF(COUNTIF(A158:K158,"&lt;&gt;")=0,"",K158-TODAY()),"")</f>
        <v/>
      </c>
      <c r="M158" s="6">
        <f>IFERROR(IF(COUNTIF(A158:K158,"&lt;&gt;")=0,"",IF(K158&lt;TODAY(),"Expired",IF(K158&lt;=TODAY()+'Lists &amp; Settings'!$B$10,"Expiring Soon","OK"))),"" )</f>
        <v/>
      </c>
      <c r="N158" s="8">
        <f>IFERROR(IF(COUNTIF(A158:K158,"&lt;&gt;")=0,"", H158-SUMIFS(StockOut!$E:$E,StockOut!$B:$B,B158,StockOut!$C:$C,E158)), "" )</f>
        <v/>
      </c>
      <c r="O158" s="16">
        <f>IFERROR(IF(N158="","",N158*J158),"")</f>
        <v/>
      </c>
      <c r="P158" s="6" t="n"/>
    </row>
    <row r="159">
      <c r="A159" s="17" t="n"/>
      <c r="B159" s="6" t="n"/>
      <c r="C159" s="6">
        <f>IFERROR(VLOOKUP(B159,'Lists &amp; Settings'!$A$3:$D$200,2,FALSE),"")</f>
        <v/>
      </c>
      <c r="D159" s="6">
        <f>IFERROR(VLOOKUP(B159,'Lists &amp; Settings'!$A$3:$D$200,3,FALSE),"")</f>
        <v/>
      </c>
      <c r="E159" s="6" t="n"/>
      <c r="F159" s="6" t="n"/>
      <c r="G159" s="6" t="n"/>
      <c r="H159" s="6" t="n"/>
      <c r="I159" s="6">
        <f>IFERROR(IF(I159="",""&amp;VLOOKUP(B159,'Lists &amp; Settings'!$A$3:$D$200,4,FALSE),I159),"")</f>
        <v/>
      </c>
      <c r="J159" s="16" t="n"/>
      <c r="K159" s="17" t="n"/>
      <c r="L159" s="8">
        <f>IFERROR(IF(COUNTIF(A159:K159,"&lt;&gt;")=0,"",K159-TODAY()),"")</f>
        <v/>
      </c>
      <c r="M159" s="6">
        <f>IFERROR(IF(COUNTIF(A159:K159,"&lt;&gt;")=0,"",IF(K159&lt;TODAY(),"Expired",IF(K159&lt;=TODAY()+'Lists &amp; Settings'!$B$10,"Expiring Soon","OK"))),"" )</f>
        <v/>
      </c>
      <c r="N159" s="8">
        <f>IFERROR(IF(COUNTIF(A159:K159,"&lt;&gt;")=0,"", H159-SUMIFS(StockOut!$E:$E,StockOut!$B:$B,B159,StockOut!$C:$C,E159)), "" )</f>
        <v/>
      </c>
      <c r="O159" s="16">
        <f>IFERROR(IF(N159="","",N159*J159),"")</f>
        <v/>
      </c>
      <c r="P159" s="6" t="n"/>
    </row>
    <row r="160">
      <c r="A160" s="17" t="n"/>
      <c r="B160" s="6" t="n"/>
      <c r="C160" s="6">
        <f>IFERROR(VLOOKUP(B160,'Lists &amp; Settings'!$A$3:$D$200,2,FALSE),"")</f>
        <v/>
      </c>
      <c r="D160" s="6">
        <f>IFERROR(VLOOKUP(B160,'Lists &amp; Settings'!$A$3:$D$200,3,FALSE),"")</f>
        <v/>
      </c>
      <c r="E160" s="6" t="n"/>
      <c r="F160" s="6" t="n"/>
      <c r="G160" s="6" t="n"/>
      <c r="H160" s="6" t="n"/>
      <c r="I160" s="6">
        <f>IFERROR(IF(I160="",""&amp;VLOOKUP(B160,'Lists &amp; Settings'!$A$3:$D$200,4,FALSE),I160),"")</f>
        <v/>
      </c>
      <c r="J160" s="16" t="n"/>
      <c r="K160" s="17" t="n"/>
      <c r="L160" s="8">
        <f>IFERROR(IF(COUNTIF(A160:K160,"&lt;&gt;")=0,"",K160-TODAY()),"")</f>
        <v/>
      </c>
      <c r="M160" s="6">
        <f>IFERROR(IF(COUNTIF(A160:K160,"&lt;&gt;")=0,"",IF(K160&lt;TODAY(),"Expired",IF(K160&lt;=TODAY()+'Lists &amp; Settings'!$B$10,"Expiring Soon","OK"))),"" )</f>
        <v/>
      </c>
      <c r="N160" s="8">
        <f>IFERROR(IF(COUNTIF(A160:K160,"&lt;&gt;")=0,"", H160-SUMIFS(StockOut!$E:$E,StockOut!$B:$B,B160,StockOut!$C:$C,E160)), "" )</f>
        <v/>
      </c>
      <c r="O160" s="16">
        <f>IFERROR(IF(N160="","",N160*J160),"")</f>
        <v/>
      </c>
      <c r="P160" s="6" t="n"/>
    </row>
    <row r="161">
      <c r="A161" s="17" t="n"/>
      <c r="B161" s="6" t="n"/>
      <c r="C161" s="6">
        <f>IFERROR(VLOOKUP(B161,'Lists &amp; Settings'!$A$3:$D$200,2,FALSE),"")</f>
        <v/>
      </c>
      <c r="D161" s="6">
        <f>IFERROR(VLOOKUP(B161,'Lists &amp; Settings'!$A$3:$D$200,3,FALSE),"")</f>
        <v/>
      </c>
      <c r="E161" s="6" t="n"/>
      <c r="F161" s="6" t="n"/>
      <c r="G161" s="6" t="n"/>
      <c r="H161" s="6" t="n"/>
      <c r="I161" s="6">
        <f>IFERROR(IF(I161="",""&amp;VLOOKUP(B161,'Lists &amp; Settings'!$A$3:$D$200,4,FALSE),I161),"")</f>
        <v/>
      </c>
      <c r="J161" s="16" t="n"/>
      <c r="K161" s="17" t="n"/>
      <c r="L161" s="8">
        <f>IFERROR(IF(COUNTIF(A161:K161,"&lt;&gt;")=0,"",K161-TODAY()),"")</f>
        <v/>
      </c>
      <c r="M161" s="6">
        <f>IFERROR(IF(COUNTIF(A161:K161,"&lt;&gt;")=0,"",IF(K161&lt;TODAY(),"Expired",IF(K161&lt;=TODAY()+'Lists &amp; Settings'!$B$10,"Expiring Soon","OK"))),"" )</f>
        <v/>
      </c>
      <c r="N161" s="8">
        <f>IFERROR(IF(COUNTIF(A161:K161,"&lt;&gt;")=0,"", H161-SUMIFS(StockOut!$E:$E,StockOut!$B:$B,B161,StockOut!$C:$C,E161)), "" )</f>
        <v/>
      </c>
      <c r="O161" s="16">
        <f>IFERROR(IF(N161="","",N161*J161),"")</f>
        <v/>
      </c>
      <c r="P161" s="6" t="n"/>
    </row>
    <row r="162">
      <c r="A162" s="17" t="n"/>
      <c r="B162" s="6" t="n"/>
      <c r="C162" s="6">
        <f>IFERROR(VLOOKUP(B162,'Lists &amp; Settings'!$A$3:$D$200,2,FALSE),"")</f>
        <v/>
      </c>
      <c r="D162" s="6">
        <f>IFERROR(VLOOKUP(B162,'Lists &amp; Settings'!$A$3:$D$200,3,FALSE),"")</f>
        <v/>
      </c>
      <c r="E162" s="6" t="n"/>
      <c r="F162" s="6" t="n"/>
      <c r="G162" s="6" t="n"/>
      <c r="H162" s="6" t="n"/>
      <c r="I162" s="6">
        <f>IFERROR(IF(I162="",""&amp;VLOOKUP(B162,'Lists &amp; Settings'!$A$3:$D$200,4,FALSE),I162),"")</f>
        <v/>
      </c>
      <c r="J162" s="16" t="n"/>
      <c r="K162" s="17" t="n"/>
      <c r="L162" s="8">
        <f>IFERROR(IF(COUNTIF(A162:K162,"&lt;&gt;")=0,"",K162-TODAY()),"")</f>
        <v/>
      </c>
      <c r="M162" s="6">
        <f>IFERROR(IF(COUNTIF(A162:K162,"&lt;&gt;")=0,"",IF(K162&lt;TODAY(),"Expired",IF(K162&lt;=TODAY()+'Lists &amp; Settings'!$B$10,"Expiring Soon","OK"))),"" )</f>
        <v/>
      </c>
      <c r="N162" s="8">
        <f>IFERROR(IF(COUNTIF(A162:K162,"&lt;&gt;")=0,"", H162-SUMIFS(StockOut!$E:$E,StockOut!$B:$B,B162,StockOut!$C:$C,E162)), "" )</f>
        <v/>
      </c>
      <c r="O162" s="16">
        <f>IFERROR(IF(N162="","",N162*J162),"")</f>
        <v/>
      </c>
      <c r="P162" s="6" t="n"/>
    </row>
    <row r="163">
      <c r="A163" s="17" t="n"/>
      <c r="B163" s="6" t="n"/>
      <c r="C163" s="6">
        <f>IFERROR(VLOOKUP(B163,'Lists &amp; Settings'!$A$3:$D$200,2,FALSE),"")</f>
        <v/>
      </c>
      <c r="D163" s="6">
        <f>IFERROR(VLOOKUP(B163,'Lists &amp; Settings'!$A$3:$D$200,3,FALSE),"")</f>
        <v/>
      </c>
      <c r="E163" s="6" t="n"/>
      <c r="F163" s="6" t="n"/>
      <c r="G163" s="6" t="n"/>
      <c r="H163" s="6" t="n"/>
      <c r="I163" s="6">
        <f>IFERROR(IF(I163="",""&amp;VLOOKUP(B163,'Lists &amp; Settings'!$A$3:$D$200,4,FALSE),I163),"")</f>
        <v/>
      </c>
      <c r="J163" s="16" t="n"/>
      <c r="K163" s="17" t="n"/>
      <c r="L163" s="8">
        <f>IFERROR(IF(COUNTIF(A163:K163,"&lt;&gt;")=0,"",K163-TODAY()),"")</f>
        <v/>
      </c>
      <c r="M163" s="6">
        <f>IFERROR(IF(COUNTIF(A163:K163,"&lt;&gt;")=0,"",IF(K163&lt;TODAY(),"Expired",IF(K163&lt;=TODAY()+'Lists &amp; Settings'!$B$10,"Expiring Soon","OK"))),"" )</f>
        <v/>
      </c>
      <c r="N163" s="8">
        <f>IFERROR(IF(COUNTIF(A163:K163,"&lt;&gt;")=0,"", H163-SUMIFS(StockOut!$E:$E,StockOut!$B:$B,B163,StockOut!$C:$C,E163)), "" )</f>
        <v/>
      </c>
      <c r="O163" s="16">
        <f>IFERROR(IF(N163="","",N163*J163),"")</f>
        <v/>
      </c>
      <c r="P163" s="6" t="n"/>
    </row>
    <row r="164">
      <c r="A164" s="17" t="n"/>
      <c r="B164" s="6" t="n"/>
      <c r="C164" s="6">
        <f>IFERROR(VLOOKUP(B164,'Lists &amp; Settings'!$A$3:$D$200,2,FALSE),"")</f>
        <v/>
      </c>
      <c r="D164" s="6">
        <f>IFERROR(VLOOKUP(B164,'Lists &amp; Settings'!$A$3:$D$200,3,FALSE),"")</f>
        <v/>
      </c>
      <c r="E164" s="6" t="n"/>
      <c r="F164" s="6" t="n"/>
      <c r="G164" s="6" t="n"/>
      <c r="H164" s="6" t="n"/>
      <c r="I164" s="6">
        <f>IFERROR(IF(I164="",""&amp;VLOOKUP(B164,'Lists &amp; Settings'!$A$3:$D$200,4,FALSE),I164),"")</f>
        <v/>
      </c>
      <c r="J164" s="16" t="n"/>
      <c r="K164" s="17" t="n"/>
      <c r="L164" s="8">
        <f>IFERROR(IF(COUNTIF(A164:K164,"&lt;&gt;")=0,"",K164-TODAY()),"")</f>
        <v/>
      </c>
      <c r="M164" s="6">
        <f>IFERROR(IF(COUNTIF(A164:K164,"&lt;&gt;")=0,"",IF(K164&lt;TODAY(),"Expired",IF(K164&lt;=TODAY()+'Lists &amp; Settings'!$B$10,"Expiring Soon","OK"))),"" )</f>
        <v/>
      </c>
      <c r="N164" s="8">
        <f>IFERROR(IF(COUNTIF(A164:K164,"&lt;&gt;")=0,"", H164-SUMIFS(StockOut!$E:$E,StockOut!$B:$B,B164,StockOut!$C:$C,E164)), "" )</f>
        <v/>
      </c>
      <c r="O164" s="16">
        <f>IFERROR(IF(N164="","",N164*J164),"")</f>
        <v/>
      </c>
      <c r="P164" s="6" t="n"/>
    </row>
    <row r="165">
      <c r="A165" s="17" t="n"/>
      <c r="B165" s="6" t="n"/>
      <c r="C165" s="6">
        <f>IFERROR(VLOOKUP(B165,'Lists &amp; Settings'!$A$3:$D$200,2,FALSE),"")</f>
        <v/>
      </c>
      <c r="D165" s="6">
        <f>IFERROR(VLOOKUP(B165,'Lists &amp; Settings'!$A$3:$D$200,3,FALSE),"")</f>
        <v/>
      </c>
      <c r="E165" s="6" t="n"/>
      <c r="F165" s="6" t="n"/>
      <c r="G165" s="6" t="n"/>
      <c r="H165" s="6" t="n"/>
      <c r="I165" s="6">
        <f>IFERROR(IF(I165="",""&amp;VLOOKUP(B165,'Lists &amp; Settings'!$A$3:$D$200,4,FALSE),I165),"")</f>
        <v/>
      </c>
      <c r="J165" s="16" t="n"/>
      <c r="K165" s="17" t="n"/>
      <c r="L165" s="8">
        <f>IFERROR(IF(COUNTIF(A165:K165,"&lt;&gt;")=0,"",K165-TODAY()),"")</f>
        <v/>
      </c>
      <c r="M165" s="6">
        <f>IFERROR(IF(COUNTIF(A165:K165,"&lt;&gt;")=0,"",IF(K165&lt;TODAY(),"Expired",IF(K165&lt;=TODAY()+'Lists &amp; Settings'!$B$10,"Expiring Soon","OK"))),"" )</f>
        <v/>
      </c>
      <c r="N165" s="8">
        <f>IFERROR(IF(COUNTIF(A165:K165,"&lt;&gt;")=0,"", H165-SUMIFS(StockOut!$E:$E,StockOut!$B:$B,B165,StockOut!$C:$C,E165)), "" )</f>
        <v/>
      </c>
      <c r="O165" s="16">
        <f>IFERROR(IF(N165="","",N165*J165),"")</f>
        <v/>
      </c>
      <c r="P165" s="6" t="n"/>
    </row>
    <row r="166">
      <c r="A166" s="17" t="n"/>
      <c r="B166" s="6" t="n"/>
      <c r="C166" s="6">
        <f>IFERROR(VLOOKUP(B166,'Lists &amp; Settings'!$A$3:$D$200,2,FALSE),"")</f>
        <v/>
      </c>
      <c r="D166" s="6">
        <f>IFERROR(VLOOKUP(B166,'Lists &amp; Settings'!$A$3:$D$200,3,FALSE),"")</f>
        <v/>
      </c>
      <c r="E166" s="6" t="n"/>
      <c r="F166" s="6" t="n"/>
      <c r="G166" s="6" t="n"/>
      <c r="H166" s="6" t="n"/>
      <c r="I166" s="6">
        <f>IFERROR(IF(I166="",""&amp;VLOOKUP(B166,'Lists &amp; Settings'!$A$3:$D$200,4,FALSE),I166),"")</f>
        <v/>
      </c>
      <c r="J166" s="16" t="n"/>
      <c r="K166" s="17" t="n"/>
      <c r="L166" s="8">
        <f>IFERROR(IF(COUNTIF(A166:K166,"&lt;&gt;")=0,"",K166-TODAY()),"")</f>
        <v/>
      </c>
      <c r="M166" s="6">
        <f>IFERROR(IF(COUNTIF(A166:K166,"&lt;&gt;")=0,"",IF(K166&lt;TODAY(),"Expired",IF(K166&lt;=TODAY()+'Lists &amp; Settings'!$B$10,"Expiring Soon","OK"))),"" )</f>
        <v/>
      </c>
      <c r="N166" s="8">
        <f>IFERROR(IF(COUNTIF(A166:K166,"&lt;&gt;")=0,"", H166-SUMIFS(StockOut!$E:$E,StockOut!$B:$B,B166,StockOut!$C:$C,E166)), "" )</f>
        <v/>
      </c>
      <c r="O166" s="16">
        <f>IFERROR(IF(N166="","",N166*J166),"")</f>
        <v/>
      </c>
      <c r="P166" s="6" t="n"/>
    </row>
    <row r="167">
      <c r="A167" s="17" t="n"/>
      <c r="B167" s="6" t="n"/>
      <c r="C167" s="6">
        <f>IFERROR(VLOOKUP(B167,'Lists &amp; Settings'!$A$3:$D$200,2,FALSE),"")</f>
        <v/>
      </c>
      <c r="D167" s="6">
        <f>IFERROR(VLOOKUP(B167,'Lists &amp; Settings'!$A$3:$D$200,3,FALSE),"")</f>
        <v/>
      </c>
      <c r="E167" s="6" t="n"/>
      <c r="F167" s="6" t="n"/>
      <c r="G167" s="6" t="n"/>
      <c r="H167" s="6" t="n"/>
      <c r="I167" s="6">
        <f>IFERROR(IF(I167="",""&amp;VLOOKUP(B167,'Lists &amp; Settings'!$A$3:$D$200,4,FALSE),I167),"")</f>
        <v/>
      </c>
      <c r="J167" s="16" t="n"/>
      <c r="K167" s="17" t="n"/>
      <c r="L167" s="8">
        <f>IFERROR(IF(COUNTIF(A167:K167,"&lt;&gt;")=0,"",K167-TODAY()),"")</f>
        <v/>
      </c>
      <c r="M167" s="6">
        <f>IFERROR(IF(COUNTIF(A167:K167,"&lt;&gt;")=0,"",IF(K167&lt;TODAY(),"Expired",IF(K167&lt;=TODAY()+'Lists &amp; Settings'!$B$10,"Expiring Soon","OK"))),"" )</f>
        <v/>
      </c>
      <c r="N167" s="8">
        <f>IFERROR(IF(COUNTIF(A167:K167,"&lt;&gt;")=0,"", H167-SUMIFS(StockOut!$E:$E,StockOut!$B:$B,B167,StockOut!$C:$C,E167)), "" )</f>
        <v/>
      </c>
      <c r="O167" s="16">
        <f>IFERROR(IF(N167="","",N167*J167),"")</f>
        <v/>
      </c>
      <c r="P167" s="6" t="n"/>
    </row>
    <row r="168">
      <c r="A168" s="17" t="n"/>
      <c r="B168" s="6" t="n"/>
      <c r="C168" s="6">
        <f>IFERROR(VLOOKUP(B168,'Lists &amp; Settings'!$A$3:$D$200,2,FALSE),"")</f>
        <v/>
      </c>
      <c r="D168" s="6">
        <f>IFERROR(VLOOKUP(B168,'Lists &amp; Settings'!$A$3:$D$200,3,FALSE),"")</f>
        <v/>
      </c>
      <c r="E168" s="6" t="n"/>
      <c r="F168" s="6" t="n"/>
      <c r="G168" s="6" t="n"/>
      <c r="H168" s="6" t="n"/>
      <c r="I168" s="6">
        <f>IFERROR(IF(I168="",""&amp;VLOOKUP(B168,'Lists &amp; Settings'!$A$3:$D$200,4,FALSE),I168),"")</f>
        <v/>
      </c>
      <c r="J168" s="16" t="n"/>
      <c r="K168" s="17" t="n"/>
      <c r="L168" s="8">
        <f>IFERROR(IF(COUNTIF(A168:K168,"&lt;&gt;")=0,"",K168-TODAY()),"")</f>
        <v/>
      </c>
      <c r="M168" s="6">
        <f>IFERROR(IF(COUNTIF(A168:K168,"&lt;&gt;")=0,"",IF(K168&lt;TODAY(),"Expired",IF(K168&lt;=TODAY()+'Lists &amp; Settings'!$B$10,"Expiring Soon","OK"))),"" )</f>
        <v/>
      </c>
      <c r="N168" s="8">
        <f>IFERROR(IF(COUNTIF(A168:K168,"&lt;&gt;")=0,"", H168-SUMIFS(StockOut!$E:$E,StockOut!$B:$B,B168,StockOut!$C:$C,E168)), "" )</f>
        <v/>
      </c>
      <c r="O168" s="16">
        <f>IFERROR(IF(N168="","",N168*J168),"")</f>
        <v/>
      </c>
      <c r="P168" s="6" t="n"/>
    </row>
    <row r="169">
      <c r="A169" s="17" t="n"/>
      <c r="B169" s="6" t="n"/>
      <c r="C169" s="6">
        <f>IFERROR(VLOOKUP(B169,'Lists &amp; Settings'!$A$3:$D$200,2,FALSE),"")</f>
        <v/>
      </c>
      <c r="D169" s="6">
        <f>IFERROR(VLOOKUP(B169,'Lists &amp; Settings'!$A$3:$D$200,3,FALSE),"")</f>
        <v/>
      </c>
      <c r="E169" s="6" t="n"/>
      <c r="F169" s="6" t="n"/>
      <c r="G169" s="6" t="n"/>
      <c r="H169" s="6" t="n"/>
      <c r="I169" s="6">
        <f>IFERROR(IF(I169="",""&amp;VLOOKUP(B169,'Lists &amp; Settings'!$A$3:$D$200,4,FALSE),I169),"")</f>
        <v/>
      </c>
      <c r="J169" s="16" t="n"/>
      <c r="K169" s="17" t="n"/>
      <c r="L169" s="8">
        <f>IFERROR(IF(COUNTIF(A169:K169,"&lt;&gt;")=0,"",K169-TODAY()),"")</f>
        <v/>
      </c>
      <c r="M169" s="6">
        <f>IFERROR(IF(COUNTIF(A169:K169,"&lt;&gt;")=0,"",IF(K169&lt;TODAY(),"Expired",IF(K169&lt;=TODAY()+'Lists &amp; Settings'!$B$10,"Expiring Soon","OK"))),"" )</f>
        <v/>
      </c>
      <c r="N169" s="8">
        <f>IFERROR(IF(COUNTIF(A169:K169,"&lt;&gt;")=0,"", H169-SUMIFS(StockOut!$E:$E,StockOut!$B:$B,B169,StockOut!$C:$C,E169)), "" )</f>
        <v/>
      </c>
      <c r="O169" s="16">
        <f>IFERROR(IF(N169="","",N169*J169),"")</f>
        <v/>
      </c>
      <c r="P169" s="6" t="n"/>
    </row>
    <row r="170">
      <c r="A170" s="17" t="n"/>
      <c r="B170" s="6" t="n"/>
      <c r="C170" s="6">
        <f>IFERROR(VLOOKUP(B170,'Lists &amp; Settings'!$A$3:$D$200,2,FALSE),"")</f>
        <v/>
      </c>
      <c r="D170" s="6">
        <f>IFERROR(VLOOKUP(B170,'Lists &amp; Settings'!$A$3:$D$200,3,FALSE),"")</f>
        <v/>
      </c>
      <c r="E170" s="6" t="n"/>
      <c r="F170" s="6" t="n"/>
      <c r="G170" s="6" t="n"/>
      <c r="H170" s="6" t="n"/>
      <c r="I170" s="6">
        <f>IFERROR(IF(I170="",""&amp;VLOOKUP(B170,'Lists &amp; Settings'!$A$3:$D$200,4,FALSE),I170),"")</f>
        <v/>
      </c>
      <c r="J170" s="16" t="n"/>
      <c r="K170" s="17" t="n"/>
      <c r="L170" s="8">
        <f>IFERROR(IF(COUNTIF(A170:K170,"&lt;&gt;")=0,"",K170-TODAY()),"")</f>
        <v/>
      </c>
      <c r="M170" s="6">
        <f>IFERROR(IF(COUNTIF(A170:K170,"&lt;&gt;")=0,"",IF(K170&lt;TODAY(),"Expired",IF(K170&lt;=TODAY()+'Lists &amp; Settings'!$B$10,"Expiring Soon","OK"))),"" )</f>
        <v/>
      </c>
      <c r="N170" s="8">
        <f>IFERROR(IF(COUNTIF(A170:K170,"&lt;&gt;")=0,"", H170-SUMIFS(StockOut!$E:$E,StockOut!$B:$B,B170,StockOut!$C:$C,E170)), "" )</f>
        <v/>
      </c>
      <c r="O170" s="16">
        <f>IFERROR(IF(N170="","",N170*J170),"")</f>
        <v/>
      </c>
      <c r="P170" s="6" t="n"/>
    </row>
    <row r="171">
      <c r="A171" s="17" t="n"/>
      <c r="B171" s="6" t="n"/>
      <c r="C171" s="6">
        <f>IFERROR(VLOOKUP(B171,'Lists &amp; Settings'!$A$3:$D$200,2,FALSE),"")</f>
        <v/>
      </c>
      <c r="D171" s="6">
        <f>IFERROR(VLOOKUP(B171,'Lists &amp; Settings'!$A$3:$D$200,3,FALSE),"")</f>
        <v/>
      </c>
      <c r="E171" s="6" t="n"/>
      <c r="F171" s="6" t="n"/>
      <c r="G171" s="6" t="n"/>
      <c r="H171" s="6" t="n"/>
      <c r="I171" s="6">
        <f>IFERROR(IF(I171="",""&amp;VLOOKUP(B171,'Lists &amp; Settings'!$A$3:$D$200,4,FALSE),I171),"")</f>
        <v/>
      </c>
      <c r="J171" s="16" t="n"/>
      <c r="K171" s="17" t="n"/>
      <c r="L171" s="8">
        <f>IFERROR(IF(COUNTIF(A171:K171,"&lt;&gt;")=0,"",K171-TODAY()),"")</f>
        <v/>
      </c>
      <c r="M171" s="6">
        <f>IFERROR(IF(COUNTIF(A171:K171,"&lt;&gt;")=0,"",IF(K171&lt;TODAY(),"Expired",IF(K171&lt;=TODAY()+'Lists &amp; Settings'!$B$10,"Expiring Soon","OK"))),"" )</f>
        <v/>
      </c>
      <c r="N171" s="8">
        <f>IFERROR(IF(COUNTIF(A171:K171,"&lt;&gt;")=0,"", H171-SUMIFS(StockOut!$E:$E,StockOut!$B:$B,B171,StockOut!$C:$C,E171)), "" )</f>
        <v/>
      </c>
      <c r="O171" s="16">
        <f>IFERROR(IF(N171="","",N171*J171),"")</f>
        <v/>
      </c>
      <c r="P171" s="6" t="n"/>
    </row>
    <row r="172">
      <c r="A172" s="17" t="n"/>
      <c r="B172" s="6" t="n"/>
      <c r="C172" s="6">
        <f>IFERROR(VLOOKUP(B172,'Lists &amp; Settings'!$A$3:$D$200,2,FALSE),"")</f>
        <v/>
      </c>
      <c r="D172" s="6">
        <f>IFERROR(VLOOKUP(B172,'Lists &amp; Settings'!$A$3:$D$200,3,FALSE),"")</f>
        <v/>
      </c>
      <c r="E172" s="6" t="n"/>
      <c r="F172" s="6" t="n"/>
      <c r="G172" s="6" t="n"/>
      <c r="H172" s="6" t="n"/>
      <c r="I172" s="6">
        <f>IFERROR(IF(I172="",""&amp;VLOOKUP(B172,'Lists &amp; Settings'!$A$3:$D$200,4,FALSE),I172),"")</f>
        <v/>
      </c>
      <c r="J172" s="16" t="n"/>
      <c r="K172" s="17" t="n"/>
      <c r="L172" s="8">
        <f>IFERROR(IF(COUNTIF(A172:K172,"&lt;&gt;")=0,"",K172-TODAY()),"")</f>
        <v/>
      </c>
      <c r="M172" s="6">
        <f>IFERROR(IF(COUNTIF(A172:K172,"&lt;&gt;")=0,"",IF(K172&lt;TODAY(),"Expired",IF(K172&lt;=TODAY()+'Lists &amp; Settings'!$B$10,"Expiring Soon","OK"))),"" )</f>
        <v/>
      </c>
      <c r="N172" s="8">
        <f>IFERROR(IF(COUNTIF(A172:K172,"&lt;&gt;")=0,"", H172-SUMIFS(StockOut!$E:$E,StockOut!$B:$B,B172,StockOut!$C:$C,E172)), "" )</f>
        <v/>
      </c>
      <c r="O172" s="16">
        <f>IFERROR(IF(N172="","",N172*J172),"")</f>
        <v/>
      </c>
      <c r="P172" s="6" t="n"/>
    </row>
    <row r="173">
      <c r="A173" s="17" t="n"/>
      <c r="B173" s="6" t="n"/>
      <c r="C173" s="6">
        <f>IFERROR(VLOOKUP(B173,'Lists &amp; Settings'!$A$3:$D$200,2,FALSE),"")</f>
        <v/>
      </c>
      <c r="D173" s="6">
        <f>IFERROR(VLOOKUP(B173,'Lists &amp; Settings'!$A$3:$D$200,3,FALSE),"")</f>
        <v/>
      </c>
      <c r="E173" s="6" t="n"/>
      <c r="F173" s="6" t="n"/>
      <c r="G173" s="6" t="n"/>
      <c r="H173" s="6" t="n"/>
      <c r="I173" s="6">
        <f>IFERROR(IF(I173="",""&amp;VLOOKUP(B173,'Lists &amp; Settings'!$A$3:$D$200,4,FALSE),I173),"")</f>
        <v/>
      </c>
      <c r="J173" s="16" t="n"/>
      <c r="K173" s="17" t="n"/>
      <c r="L173" s="8">
        <f>IFERROR(IF(COUNTIF(A173:K173,"&lt;&gt;")=0,"",K173-TODAY()),"")</f>
        <v/>
      </c>
      <c r="M173" s="6">
        <f>IFERROR(IF(COUNTIF(A173:K173,"&lt;&gt;")=0,"",IF(K173&lt;TODAY(),"Expired",IF(K173&lt;=TODAY()+'Lists &amp; Settings'!$B$10,"Expiring Soon","OK"))),"" )</f>
        <v/>
      </c>
      <c r="N173" s="8">
        <f>IFERROR(IF(COUNTIF(A173:K173,"&lt;&gt;")=0,"", H173-SUMIFS(StockOut!$E:$E,StockOut!$B:$B,B173,StockOut!$C:$C,E173)), "" )</f>
        <v/>
      </c>
      <c r="O173" s="16">
        <f>IFERROR(IF(N173="","",N173*J173),"")</f>
        <v/>
      </c>
      <c r="P173" s="6" t="n"/>
    </row>
    <row r="174">
      <c r="A174" s="17" t="n"/>
      <c r="B174" s="6" t="n"/>
      <c r="C174" s="6">
        <f>IFERROR(VLOOKUP(B174,'Lists &amp; Settings'!$A$3:$D$200,2,FALSE),"")</f>
        <v/>
      </c>
      <c r="D174" s="6">
        <f>IFERROR(VLOOKUP(B174,'Lists &amp; Settings'!$A$3:$D$200,3,FALSE),"")</f>
        <v/>
      </c>
      <c r="E174" s="6" t="n"/>
      <c r="F174" s="6" t="n"/>
      <c r="G174" s="6" t="n"/>
      <c r="H174" s="6" t="n"/>
      <c r="I174" s="6">
        <f>IFERROR(IF(I174="",""&amp;VLOOKUP(B174,'Lists &amp; Settings'!$A$3:$D$200,4,FALSE),I174),"")</f>
        <v/>
      </c>
      <c r="J174" s="16" t="n"/>
      <c r="K174" s="17" t="n"/>
      <c r="L174" s="8">
        <f>IFERROR(IF(COUNTIF(A174:K174,"&lt;&gt;")=0,"",K174-TODAY()),"")</f>
        <v/>
      </c>
      <c r="M174" s="6">
        <f>IFERROR(IF(COUNTIF(A174:K174,"&lt;&gt;")=0,"",IF(K174&lt;TODAY(),"Expired",IF(K174&lt;=TODAY()+'Lists &amp; Settings'!$B$10,"Expiring Soon","OK"))),"" )</f>
        <v/>
      </c>
      <c r="N174" s="8">
        <f>IFERROR(IF(COUNTIF(A174:K174,"&lt;&gt;")=0,"", H174-SUMIFS(StockOut!$E:$E,StockOut!$B:$B,B174,StockOut!$C:$C,E174)), "" )</f>
        <v/>
      </c>
      <c r="O174" s="16">
        <f>IFERROR(IF(N174="","",N174*J174),"")</f>
        <v/>
      </c>
      <c r="P174" s="6" t="n"/>
    </row>
    <row r="175">
      <c r="A175" s="17" t="n"/>
      <c r="B175" s="6" t="n"/>
      <c r="C175" s="6">
        <f>IFERROR(VLOOKUP(B175,'Lists &amp; Settings'!$A$3:$D$200,2,FALSE),"")</f>
        <v/>
      </c>
      <c r="D175" s="6">
        <f>IFERROR(VLOOKUP(B175,'Lists &amp; Settings'!$A$3:$D$200,3,FALSE),"")</f>
        <v/>
      </c>
      <c r="E175" s="6" t="n"/>
      <c r="F175" s="6" t="n"/>
      <c r="G175" s="6" t="n"/>
      <c r="H175" s="6" t="n"/>
      <c r="I175" s="6">
        <f>IFERROR(IF(I175="",""&amp;VLOOKUP(B175,'Lists &amp; Settings'!$A$3:$D$200,4,FALSE),I175),"")</f>
        <v/>
      </c>
      <c r="J175" s="16" t="n"/>
      <c r="K175" s="17" t="n"/>
      <c r="L175" s="8">
        <f>IFERROR(IF(COUNTIF(A175:K175,"&lt;&gt;")=0,"",K175-TODAY()),"")</f>
        <v/>
      </c>
      <c r="M175" s="6">
        <f>IFERROR(IF(COUNTIF(A175:K175,"&lt;&gt;")=0,"",IF(K175&lt;TODAY(),"Expired",IF(K175&lt;=TODAY()+'Lists &amp; Settings'!$B$10,"Expiring Soon","OK"))),"" )</f>
        <v/>
      </c>
      <c r="N175" s="8">
        <f>IFERROR(IF(COUNTIF(A175:K175,"&lt;&gt;")=0,"", H175-SUMIFS(StockOut!$E:$E,StockOut!$B:$B,B175,StockOut!$C:$C,E175)), "" )</f>
        <v/>
      </c>
      <c r="O175" s="16">
        <f>IFERROR(IF(N175="","",N175*J175),"")</f>
        <v/>
      </c>
      <c r="P175" s="6" t="n"/>
    </row>
    <row r="176">
      <c r="A176" s="17" t="n"/>
      <c r="B176" s="6" t="n"/>
      <c r="C176" s="6">
        <f>IFERROR(VLOOKUP(B176,'Lists &amp; Settings'!$A$3:$D$200,2,FALSE),"")</f>
        <v/>
      </c>
      <c r="D176" s="6">
        <f>IFERROR(VLOOKUP(B176,'Lists &amp; Settings'!$A$3:$D$200,3,FALSE),"")</f>
        <v/>
      </c>
      <c r="E176" s="6" t="n"/>
      <c r="F176" s="6" t="n"/>
      <c r="G176" s="6" t="n"/>
      <c r="H176" s="6" t="n"/>
      <c r="I176" s="6">
        <f>IFERROR(IF(I176="",""&amp;VLOOKUP(B176,'Lists &amp; Settings'!$A$3:$D$200,4,FALSE),I176),"")</f>
        <v/>
      </c>
      <c r="J176" s="16" t="n"/>
      <c r="K176" s="17" t="n"/>
      <c r="L176" s="8">
        <f>IFERROR(IF(COUNTIF(A176:K176,"&lt;&gt;")=0,"",K176-TODAY()),"")</f>
        <v/>
      </c>
      <c r="M176" s="6">
        <f>IFERROR(IF(COUNTIF(A176:K176,"&lt;&gt;")=0,"",IF(K176&lt;TODAY(),"Expired",IF(K176&lt;=TODAY()+'Lists &amp; Settings'!$B$10,"Expiring Soon","OK"))),"" )</f>
        <v/>
      </c>
      <c r="N176" s="8">
        <f>IFERROR(IF(COUNTIF(A176:K176,"&lt;&gt;")=0,"", H176-SUMIFS(StockOut!$E:$E,StockOut!$B:$B,B176,StockOut!$C:$C,E176)), "" )</f>
        <v/>
      </c>
      <c r="O176" s="16">
        <f>IFERROR(IF(N176="","",N176*J176),"")</f>
        <v/>
      </c>
      <c r="P176" s="6" t="n"/>
    </row>
    <row r="177">
      <c r="A177" s="17" t="n"/>
      <c r="B177" s="6" t="n"/>
      <c r="C177" s="6">
        <f>IFERROR(VLOOKUP(B177,'Lists &amp; Settings'!$A$3:$D$200,2,FALSE),"")</f>
        <v/>
      </c>
      <c r="D177" s="6">
        <f>IFERROR(VLOOKUP(B177,'Lists &amp; Settings'!$A$3:$D$200,3,FALSE),"")</f>
        <v/>
      </c>
      <c r="E177" s="6" t="n"/>
      <c r="F177" s="6" t="n"/>
      <c r="G177" s="6" t="n"/>
      <c r="H177" s="6" t="n"/>
      <c r="I177" s="6">
        <f>IFERROR(IF(I177="",""&amp;VLOOKUP(B177,'Lists &amp; Settings'!$A$3:$D$200,4,FALSE),I177),"")</f>
        <v/>
      </c>
      <c r="J177" s="16" t="n"/>
      <c r="K177" s="17" t="n"/>
      <c r="L177" s="8">
        <f>IFERROR(IF(COUNTIF(A177:K177,"&lt;&gt;")=0,"",K177-TODAY()),"")</f>
        <v/>
      </c>
      <c r="M177" s="6">
        <f>IFERROR(IF(COUNTIF(A177:K177,"&lt;&gt;")=0,"",IF(K177&lt;TODAY(),"Expired",IF(K177&lt;=TODAY()+'Lists &amp; Settings'!$B$10,"Expiring Soon","OK"))),"" )</f>
        <v/>
      </c>
      <c r="N177" s="8">
        <f>IFERROR(IF(COUNTIF(A177:K177,"&lt;&gt;")=0,"", H177-SUMIFS(StockOut!$E:$E,StockOut!$B:$B,B177,StockOut!$C:$C,E177)), "" )</f>
        <v/>
      </c>
      <c r="O177" s="16">
        <f>IFERROR(IF(N177="","",N177*J177),"")</f>
        <v/>
      </c>
      <c r="P177" s="6" t="n"/>
    </row>
    <row r="178">
      <c r="A178" s="17" t="n"/>
      <c r="B178" s="6" t="n"/>
      <c r="C178" s="6">
        <f>IFERROR(VLOOKUP(B178,'Lists &amp; Settings'!$A$3:$D$200,2,FALSE),"")</f>
        <v/>
      </c>
      <c r="D178" s="6">
        <f>IFERROR(VLOOKUP(B178,'Lists &amp; Settings'!$A$3:$D$200,3,FALSE),"")</f>
        <v/>
      </c>
      <c r="E178" s="6" t="n"/>
      <c r="F178" s="6" t="n"/>
      <c r="G178" s="6" t="n"/>
      <c r="H178" s="6" t="n"/>
      <c r="I178" s="6">
        <f>IFERROR(IF(I178="",""&amp;VLOOKUP(B178,'Lists &amp; Settings'!$A$3:$D$200,4,FALSE),I178),"")</f>
        <v/>
      </c>
      <c r="J178" s="16" t="n"/>
      <c r="K178" s="17" t="n"/>
      <c r="L178" s="8">
        <f>IFERROR(IF(COUNTIF(A178:K178,"&lt;&gt;")=0,"",K178-TODAY()),"")</f>
        <v/>
      </c>
      <c r="M178" s="6">
        <f>IFERROR(IF(COUNTIF(A178:K178,"&lt;&gt;")=0,"",IF(K178&lt;TODAY(),"Expired",IF(K178&lt;=TODAY()+'Lists &amp; Settings'!$B$10,"Expiring Soon","OK"))),"" )</f>
        <v/>
      </c>
      <c r="N178" s="8">
        <f>IFERROR(IF(COUNTIF(A178:K178,"&lt;&gt;")=0,"", H178-SUMIFS(StockOut!$E:$E,StockOut!$B:$B,B178,StockOut!$C:$C,E178)), "" )</f>
        <v/>
      </c>
      <c r="O178" s="16">
        <f>IFERROR(IF(N178="","",N178*J178),"")</f>
        <v/>
      </c>
      <c r="P178" s="6" t="n"/>
    </row>
    <row r="179">
      <c r="A179" s="17" t="n"/>
      <c r="B179" s="6" t="n"/>
      <c r="C179" s="6">
        <f>IFERROR(VLOOKUP(B179,'Lists &amp; Settings'!$A$3:$D$200,2,FALSE),"")</f>
        <v/>
      </c>
      <c r="D179" s="6">
        <f>IFERROR(VLOOKUP(B179,'Lists &amp; Settings'!$A$3:$D$200,3,FALSE),"")</f>
        <v/>
      </c>
      <c r="E179" s="6" t="n"/>
      <c r="F179" s="6" t="n"/>
      <c r="G179" s="6" t="n"/>
      <c r="H179" s="6" t="n"/>
      <c r="I179" s="6">
        <f>IFERROR(IF(I179="",""&amp;VLOOKUP(B179,'Lists &amp; Settings'!$A$3:$D$200,4,FALSE),I179),"")</f>
        <v/>
      </c>
      <c r="J179" s="16" t="n"/>
      <c r="K179" s="17" t="n"/>
      <c r="L179" s="8">
        <f>IFERROR(IF(COUNTIF(A179:K179,"&lt;&gt;")=0,"",K179-TODAY()),"")</f>
        <v/>
      </c>
      <c r="M179" s="6">
        <f>IFERROR(IF(COUNTIF(A179:K179,"&lt;&gt;")=0,"",IF(K179&lt;TODAY(),"Expired",IF(K179&lt;=TODAY()+'Lists &amp; Settings'!$B$10,"Expiring Soon","OK"))),"" )</f>
        <v/>
      </c>
      <c r="N179" s="8">
        <f>IFERROR(IF(COUNTIF(A179:K179,"&lt;&gt;")=0,"", H179-SUMIFS(StockOut!$E:$E,StockOut!$B:$B,B179,StockOut!$C:$C,E179)), "" )</f>
        <v/>
      </c>
      <c r="O179" s="16">
        <f>IFERROR(IF(N179="","",N179*J179),"")</f>
        <v/>
      </c>
      <c r="P179" s="6" t="n"/>
    </row>
    <row r="180">
      <c r="A180" s="17" t="n"/>
      <c r="B180" s="6" t="n"/>
      <c r="C180" s="6">
        <f>IFERROR(VLOOKUP(B180,'Lists &amp; Settings'!$A$3:$D$200,2,FALSE),"")</f>
        <v/>
      </c>
      <c r="D180" s="6">
        <f>IFERROR(VLOOKUP(B180,'Lists &amp; Settings'!$A$3:$D$200,3,FALSE),"")</f>
        <v/>
      </c>
      <c r="E180" s="6" t="n"/>
      <c r="F180" s="6" t="n"/>
      <c r="G180" s="6" t="n"/>
      <c r="H180" s="6" t="n"/>
      <c r="I180" s="6">
        <f>IFERROR(IF(I180="",""&amp;VLOOKUP(B180,'Lists &amp; Settings'!$A$3:$D$200,4,FALSE),I180),"")</f>
        <v/>
      </c>
      <c r="J180" s="16" t="n"/>
      <c r="K180" s="17" t="n"/>
      <c r="L180" s="8">
        <f>IFERROR(IF(COUNTIF(A180:K180,"&lt;&gt;")=0,"",K180-TODAY()),"")</f>
        <v/>
      </c>
      <c r="M180" s="6">
        <f>IFERROR(IF(COUNTIF(A180:K180,"&lt;&gt;")=0,"",IF(K180&lt;TODAY(),"Expired",IF(K180&lt;=TODAY()+'Lists &amp; Settings'!$B$10,"Expiring Soon","OK"))),"" )</f>
        <v/>
      </c>
      <c r="N180" s="8">
        <f>IFERROR(IF(COUNTIF(A180:K180,"&lt;&gt;")=0,"", H180-SUMIFS(StockOut!$E:$E,StockOut!$B:$B,B180,StockOut!$C:$C,E180)), "" )</f>
        <v/>
      </c>
      <c r="O180" s="16">
        <f>IFERROR(IF(N180="","",N180*J180),"")</f>
        <v/>
      </c>
      <c r="P180" s="6" t="n"/>
    </row>
    <row r="181">
      <c r="A181" s="17" t="n"/>
      <c r="B181" s="6" t="n"/>
      <c r="C181" s="6">
        <f>IFERROR(VLOOKUP(B181,'Lists &amp; Settings'!$A$3:$D$200,2,FALSE),"")</f>
        <v/>
      </c>
      <c r="D181" s="6">
        <f>IFERROR(VLOOKUP(B181,'Lists &amp; Settings'!$A$3:$D$200,3,FALSE),"")</f>
        <v/>
      </c>
      <c r="E181" s="6" t="n"/>
      <c r="F181" s="6" t="n"/>
      <c r="G181" s="6" t="n"/>
      <c r="H181" s="6" t="n"/>
      <c r="I181" s="6">
        <f>IFERROR(IF(I181="",""&amp;VLOOKUP(B181,'Lists &amp; Settings'!$A$3:$D$200,4,FALSE),I181),"")</f>
        <v/>
      </c>
      <c r="J181" s="16" t="n"/>
      <c r="K181" s="17" t="n"/>
      <c r="L181" s="8">
        <f>IFERROR(IF(COUNTIF(A181:K181,"&lt;&gt;")=0,"",K181-TODAY()),"")</f>
        <v/>
      </c>
      <c r="M181" s="6">
        <f>IFERROR(IF(COUNTIF(A181:K181,"&lt;&gt;")=0,"",IF(K181&lt;TODAY(),"Expired",IF(K181&lt;=TODAY()+'Lists &amp; Settings'!$B$10,"Expiring Soon","OK"))),"" )</f>
        <v/>
      </c>
      <c r="N181" s="8">
        <f>IFERROR(IF(COUNTIF(A181:K181,"&lt;&gt;")=0,"", H181-SUMIFS(StockOut!$E:$E,StockOut!$B:$B,B181,StockOut!$C:$C,E181)), "" )</f>
        <v/>
      </c>
      <c r="O181" s="16">
        <f>IFERROR(IF(N181="","",N181*J181),"")</f>
        <v/>
      </c>
      <c r="P181" s="6" t="n"/>
    </row>
    <row r="182">
      <c r="A182" s="17" t="n"/>
      <c r="B182" s="6" t="n"/>
      <c r="C182" s="6">
        <f>IFERROR(VLOOKUP(B182,'Lists &amp; Settings'!$A$3:$D$200,2,FALSE),"")</f>
        <v/>
      </c>
      <c r="D182" s="6">
        <f>IFERROR(VLOOKUP(B182,'Lists &amp; Settings'!$A$3:$D$200,3,FALSE),"")</f>
        <v/>
      </c>
      <c r="E182" s="6" t="n"/>
      <c r="F182" s="6" t="n"/>
      <c r="G182" s="6" t="n"/>
      <c r="H182" s="6" t="n"/>
      <c r="I182" s="6">
        <f>IFERROR(IF(I182="",""&amp;VLOOKUP(B182,'Lists &amp; Settings'!$A$3:$D$200,4,FALSE),I182),"")</f>
        <v/>
      </c>
      <c r="J182" s="16" t="n"/>
      <c r="K182" s="17" t="n"/>
      <c r="L182" s="8">
        <f>IFERROR(IF(COUNTIF(A182:K182,"&lt;&gt;")=0,"",K182-TODAY()),"")</f>
        <v/>
      </c>
      <c r="M182" s="6">
        <f>IFERROR(IF(COUNTIF(A182:K182,"&lt;&gt;")=0,"",IF(K182&lt;TODAY(),"Expired",IF(K182&lt;=TODAY()+'Lists &amp; Settings'!$B$10,"Expiring Soon","OK"))),"" )</f>
        <v/>
      </c>
      <c r="N182" s="8">
        <f>IFERROR(IF(COUNTIF(A182:K182,"&lt;&gt;")=0,"", H182-SUMIFS(StockOut!$E:$E,StockOut!$B:$B,B182,StockOut!$C:$C,E182)), "" )</f>
        <v/>
      </c>
      <c r="O182" s="16">
        <f>IFERROR(IF(N182="","",N182*J182),"")</f>
        <v/>
      </c>
      <c r="P182" s="6" t="n"/>
    </row>
    <row r="183">
      <c r="A183" s="17" t="n"/>
      <c r="B183" s="6" t="n"/>
      <c r="C183" s="6">
        <f>IFERROR(VLOOKUP(B183,'Lists &amp; Settings'!$A$3:$D$200,2,FALSE),"")</f>
        <v/>
      </c>
      <c r="D183" s="6">
        <f>IFERROR(VLOOKUP(B183,'Lists &amp; Settings'!$A$3:$D$200,3,FALSE),"")</f>
        <v/>
      </c>
      <c r="E183" s="6" t="n"/>
      <c r="F183" s="6" t="n"/>
      <c r="G183" s="6" t="n"/>
      <c r="H183" s="6" t="n"/>
      <c r="I183" s="6">
        <f>IFERROR(IF(I183="",""&amp;VLOOKUP(B183,'Lists &amp; Settings'!$A$3:$D$200,4,FALSE),I183),"")</f>
        <v/>
      </c>
      <c r="J183" s="16" t="n"/>
      <c r="K183" s="17" t="n"/>
      <c r="L183" s="8">
        <f>IFERROR(IF(COUNTIF(A183:K183,"&lt;&gt;")=0,"",K183-TODAY()),"")</f>
        <v/>
      </c>
      <c r="M183" s="6">
        <f>IFERROR(IF(COUNTIF(A183:K183,"&lt;&gt;")=0,"",IF(K183&lt;TODAY(),"Expired",IF(K183&lt;=TODAY()+'Lists &amp; Settings'!$B$10,"Expiring Soon","OK"))),"" )</f>
        <v/>
      </c>
      <c r="N183" s="8">
        <f>IFERROR(IF(COUNTIF(A183:K183,"&lt;&gt;")=0,"", H183-SUMIFS(StockOut!$E:$E,StockOut!$B:$B,B183,StockOut!$C:$C,E183)), "" )</f>
        <v/>
      </c>
      <c r="O183" s="16">
        <f>IFERROR(IF(N183="","",N183*J183),"")</f>
        <v/>
      </c>
      <c r="P183" s="6" t="n"/>
    </row>
    <row r="184">
      <c r="A184" s="17" t="n"/>
      <c r="B184" s="6" t="n"/>
      <c r="C184" s="6">
        <f>IFERROR(VLOOKUP(B184,'Lists &amp; Settings'!$A$3:$D$200,2,FALSE),"")</f>
        <v/>
      </c>
      <c r="D184" s="6">
        <f>IFERROR(VLOOKUP(B184,'Lists &amp; Settings'!$A$3:$D$200,3,FALSE),"")</f>
        <v/>
      </c>
      <c r="E184" s="6" t="n"/>
      <c r="F184" s="6" t="n"/>
      <c r="G184" s="6" t="n"/>
      <c r="H184" s="6" t="n"/>
      <c r="I184" s="6">
        <f>IFERROR(IF(I184="",""&amp;VLOOKUP(B184,'Lists &amp; Settings'!$A$3:$D$200,4,FALSE),I184),"")</f>
        <v/>
      </c>
      <c r="J184" s="16" t="n"/>
      <c r="K184" s="17" t="n"/>
      <c r="L184" s="8">
        <f>IFERROR(IF(COUNTIF(A184:K184,"&lt;&gt;")=0,"",K184-TODAY()),"")</f>
        <v/>
      </c>
      <c r="M184" s="6">
        <f>IFERROR(IF(COUNTIF(A184:K184,"&lt;&gt;")=0,"",IF(K184&lt;TODAY(),"Expired",IF(K184&lt;=TODAY()+'Lists &amp; Settings'!$B$10,"Expiring Soon","OK"))),"" )</f>
        <v/>
      </c>
      <c r="N184" s="8">
        <f>IFERROR(IF(COUNTIF(A184:K184,"&lt;&gt;")=0,"", H184-SUMIFS(StockOut!$E:$E,StockOut!$B:$B,B184,StockOut!$C:$C,E184)), "" )</f>
        <v/>
      </c>
      <c r="O184" s="16">
        <f>IFERROR(IF(N184="","",N184*J184),"")</f>
        <v/>
      </c>
      <c r="P184" s="6" t="n"/>
    </row>
    <row r="185">
      <c r="A185" s="17" t="n"/>
      <c r="B185" s="6" t="n"/>
      <c r="C185" s="6">
        <f>IFERROR(VLOOKUP(B185,'Lists &amp; Settings'!$A$3:$D$200,2,FALSE),"")</f>
        <v/>
      </c>
      <c r="D185" s="6">
        <f>IFERROR(VLOOKUP(B185,'Lists &amp; Settings'!$A$3:$D$200,3,FALSE),"")</f>
        <v/>
      </c>
      <c r="E185" s="6" t="n"/>
      <c r="F185" s="6" t="n"/>
      <c r="G185" s="6" t="n"/>
      <c r="H185" s="6" t="n"/>
      <c r="I185" s="6">
        <f>IFERROR(IF(I185="",""&amp;VLOOKUP(B185,'Lists &amp; Settings'!$A$3:$D$200,4,FALSE),I185),"")</f>
        <v/>
      </c>
      <c r="J185" s="16" t="n"/>
      <c r="K185" s="17" t="n"/>
      <c r="L185" s="8">
        <f>IFERROR(IF(COUNTIF(A185:K185,"&lt;&gt;")=0,"",K185-TODAY()),"")</f>
        <v/>
      </c>
      <c r="M185" s="6">
        <f>IFERROR(IF(COUNTIF(A185:K185,"&lt;&gt;")=0,"",IF(K185&lt;TODAY(),"Expired",IF(K185&lt;=TODAY()+'Lists &amp; Settings'!$B$10,"Expiring Soon","OK"))),"" )</f>
        <v/>
      </c>
      <c r="N185" s="8">
        <f>IFERROR(IF(COUNTIF(A185:K185,"&lt;&gt;")=0,"", H185-SUMIFS(StockOut!$E:$E,StockOut!$B:$B,B185,StockOut!$C:$C,E185)), "" )</f>
        <v/>
      </c>
      <c r="O185" s="16">
        <f>IFERROR(IF(N185="","",N185*J185),"")</f>
        <v/>
      </c>
      <c r="P185" s="6" t="n"/>
    </row>
    <row r="186">
      <c r="A186" s="17" t="n"/>
      <c r="B186" s="6" t="n"/>
      <c r="C186" s="6">
        <f>IFERROR(VLOOKUP(B186,'Lists &amp; Settings'!$A$3:$D$200,2,FALSE),"")</f>
        <v/>
      </c>
      <c r="D186" s="6">
        <f>IFERROR(VLOOKUP(B186,'Lists &amp; Settings'!$A$3:$D$200,3,FALSE),"")</f>
        <v/>
      </c>
      <c r="E186" s="6" t="n"/>
      <c r="F186" s="6" t="n"/>
      <c r="G186" s="6" t="n"/>
      <c r="H186" s="6" t="n"/>
      <c r="I186" s="6">
        <f>IFERROR(IF(I186="",""&amp;VLOOKUP(B186,'Lists &amp; Settings'!$A$3:$D$200,4,FALSE),I186),"")</f>
        <v/>
      </c>
      <c r="J186" s="16" t="n"/>
      <c r="K186" s="17" t="n"/>
      <c r="L186" s="8">
        <f>IFERROR(IF(COUNTIF(A186:K186,"&lt;&gt;")=0,"",K186-TODAY()),"")</f>
        <v/>
      </c>
      <c r="M186" s="6">
        <f>IFERROR(IF(COUNTIF(A186:K186,"&lt;&gt;")=0,"",IF(K186&lt;TODAY(),"Expired",IF(K186&lt;=TODAY()+'Lists &amp; Settings'!$B$10,"Expiring Soon","OK"))),"" )</f>
        <v/>
      </c>
      <c r="N186" s="8">
        <f>IFERROR(IF(COUNTIF(A186:K186,"&lt;&gt;")=0,"", H186-SUMIFS(StockOut!$E:$E,StockOut!$B:$B,B186,StockOut!$C:$C,E186)), "" )</f>
        <v/>
      </c>
      <c r="O186" s="16">
        <f>IFERROR(IF(N186="","",N186*J186),"")</f>
        <v/>
      </c>
      <c r="P186" s="6" t="n"/>
    </row>
    <row r="187">
      <c r="A187" s="17" t="n"/>
      <c r="B187" s="6" t="n"/>
      <c r="C187" s="6">
        <f>IFERROR(VLOOKUP(B187,'Lists &amp; Settings'!$A$3:$D$200,2,FALSE),"")</f>
        <v/>
      </c>
      <c r="D187" s="6">
        <f>IFERROR(VLOOKUP(B187,'Lists &amp; Settings'!$A$3:$D$200,3,FALSE),"")</f>
        <v/>
      </c>
      <c r="E187" s="6" t="n"/>
      <c r="F187" s="6" t="n"/>
      <c r="G187" s="6" t="n"/>
      <c r="H187" s="6" t="n"/>
      <c r="I187" s="6">
        <f>IFERROR(IF(I187="",""&amp;VLOOKUP(B187,'Lists &amp; Settings'!$A$3:$D$200,4,FALSE),I187),"")</f>
        <v/>
      </c>
      <c r="J187" s="16" t="n"/>
      <c r="K187" s="17" t="n"/>
      <c r="L187" s="8">
        <f>IFERROR(IF(COUNTIF(A187:K187,"&lt;&gt;")=0,"",K187-TODAY()),"")</f>
        <v/>
      </c>
      <c r="M187" s="6">
        <f>IFERROR(IF(COUNTIF(A187:K187,"&lt;&gt;")=0,"",IF(K187&lt;TODAY(),"Expired",IF(K187&lt;=TODAY()+'Lists &amp; Settings'!$B$10,"Expiring Soon","OK"))),"" )</f>
        <v/>
      </c>
      <c r="N187" s="8">
        <f>IFERROR(IF(COUNTIF(A187:K187,"&lt;&gt;")=0,"", H187-SUMIFS(StockOut!$E:$E,StockOut!$B:$B,B187,StockOut!$C:$C,E187)), "" )</f>
        <v/>
      </c>
      <c r="O187" s="16">
        <f>IFERROR(IF(N187="","",N187*J187),"")</f>
        <v/>
      </c>
      <c r="P187" s="6" t="n"/>
    </row>
    <row r="188">
      <c r="A188" s="17" t="n"/>
      <c r="B188" s="6" t="n"/>
      <c r="C188" s="6">
        <f>IFERROR(VLOOKUP(B188,'Lists &amp; Settings'!$A$3:$D$200,2,FALSE),"")</f>
        <v/>
      </c>
      <c r="D188" s="6">
        <f>IFERROR(VLOOKUP(B188,'Lists &amp; Settings'!$A$3:$D$200,3,FALSE),"")</f>
        <v/>
      </c>
      <c r="E188" s="6" t="n"/>
      <c r="F188" s="6" t="n"/>
      <c r="G188" s="6" t="n"/>
      <c r="H188" s="6" t="n"/>
      <c r="I188" s="6">
        <f>IFERROR(IF(I188="",""&amp;VLOOKUP(B188,'Lists &amp; Settings'!$A$3:$D$200,4,FALSE),I188),"")</f>
        <v/>
      </c>
      <c r="J188" s="16" t="n"/>
      <c r="K188" s="17" t="n"/>
      <c r="L188" s="8">
        <f>IFERROR(IF(COUNTIF(A188:K188,"&lt;&gt;")=0,"",K188-TODAY()),"")</f>
        <v/>
      </c>
      <c r="M188" s="6">
        <f>IFERROR(IF(COUNTIF(A188:K188,"&lt;&gt;")=0,"",IF(K188&lt;TODAY(),"Expired",IF(K188&lt;=TODAY()+'Lists &amp; Settings'!$B$10,"Expiring Soon","OK"))),"" )</f>
        <v/>
      </c>
      <c r="N188" s="8">
        <f>IFERROR(IF(COUNTIF(A188:K188,"&lt;&gt;")=0,"", H188-SUMIFS(StockOut!$E:$E,StockOut!$B:$B,B188,StockOut!$C:$C,E188)), "" )</f>
        <v/>
      </c>
      <c r="O188" s="16">
        <f>IFERROR(IF(N188="","",N188*J188),"")</f>
        <v/>
      </c>
      <c r="P188" s="6" t="n"/>
    </row>
    <row r="189">
      <c r="A189" s="17" t="n"/>
      <c r="B189" s="6" t="n"/>
      <c r="C189" s="6">
        <f>IFERROR(VLOOKUP(B189,'Lists &amp; Settings'!$A$3:$D$200,2,FALSE),"")</f>
        <v/>
      </c>
      <c r="D189" s="6">
        <f>IFERROR(VLOOKUP(B189,'Lists &amp; Settings'!$A$3:$D$200,3,FALSE),"")</f>
        <v/>
      </c>
      <c r="E189" s="6" t="n"/>
      <c r="F189" s="6" t="n"/>
      <c r="G189" s="6" t="n"/>
      <c r="H189" s="6" t="n"/>
      <c r="I189" s="6">
        <f>IFERROR(IF(I189="",""&amp;VLOOKUP(B189,'Lists &amp; Settings'!$A$3:$D$200,4,FALSE),I189),"")</f>
        <v/>
      </c>
      <c r="J189" s="16" t="n"/>
      <c r="K189" s="17" t="n"/>
      <c r="L189" s="8">
        <f>IFERROR(IF(COUNTIF(A189:K189,"&lt;&gt;")=0,"",K189-TODAY()),"")</f>
        <v/>
      </c>
      <c r="M189" s="6">
        <f>IFERROR(IF(COUNTIF(A189:K189,"&lt;&gt;")=0,"",IF(K189&lt;TODAY(),"Expired",IF(K189&lt;=TODAY()+'Lists &amp; Settings'!$B$10,"Expiring Soon","OK"))),"" )</f>
        <v/>
      </c>
      <c r="N189" s="8">
        <f>IFERROR(IF(COUNTIF(A189:K189,"&lt;&gt;")=0,"", H189-SUMIFS(StockOut!$E:$E,StockOut!$B:$B,B189,StockOut!$C:$C,E189)), "" )</f>
        <v/>
      </c>
      <c r="O189" s="16">
        <f>IFERROR(IF(N189="","",N189*J189),"")</f>
        <v/>
      </c>
      <c r="P189" s="6" t="n"/>
    </row>
    <row r="190">
      <c r="A190" s="17" t="n"/>
      <c r="B190" s="6" t="n"/>
      <c r="C190" s="6">
        <f>IFERROR(VLOOKUP(B190,'Lists &amp; Settings'!$A$3:$D$200,2,FALSE),"")</f>
        <v/>
      </c>
      <c r="D190" s="6">
        <f>IFERROR(VLOOKUP(B190,'Lists &amp; Settings'!$A$3:$D$200,3,FALSE),"")</f>
        <v/>
      </c>
      <c r="E190" s="6" t="n"/>
      <c r="F190" s="6" t="n"/>
      <c r="G190" s="6" t="n"/>
      <c r="H190" s="6" t="n"/>
      <c r="I190" s="6">
        <f>IFERROR(IF(I190="",""&amp;VLOOKUP(B190,'Lists &amp; Settings'!$A$3:$D$200,4,FALSE),I190),"")</f>
        <v/>
      </c>
      <c r="J190" s="16" t="n"/>
      <c r="K190" s="17" t="n"/>
      <c r="L190" s="8">
        <f>IFERROR(IF(COUNTIF(A190:K190,"&lt;&gt;")=0,"",K190-TODAY()),"")</f>
        <v/>
      </c>
      <c r="M190" s="6">
        <f>IFERROR(IF(COUNTIF(A190:K190,"&lt;&gt;")=0,"",IF(K190&lt;TODAY(),"Expired",IF(K190&lt;=TODAY()+'Lists &amp; Settings'!$B$10,"Expiring Soon","OK"))),"" )</f>
        <v/>
      </c>
      <c r="N190" s="8">
        <f>IFERROR(IF(COUNTIF(A190:K190,"&lt;&gt;")=0,"", H190-SUMIFS(StockOut!$E:$E,StockOut!$B:$B,B190,StockOut!$C:$C,E190)), "" )</f>
        <v/>
      </c>
      <c r="O190" s="16">
        <f>IFERROR(IF(N190="","",N190*J190),"")</f>
        <v/>
      </c>
      <c r="P190" s="6" t="n"/>
    </row>
    <row r="191">
      <c r="A191" s="17" t="n"/>
      <c r="B191" s="6" t="n"/>
      <c r="C191" s="6">
        <f>IFERROR(VLOOKUP(B191,'Lists &amp; Settings'!$A$3:$D$200,2,FALSE),"")</f>
        <v/>
      </c>
      <c r="D191" s="6">
        <f>IFERROR(VLOOKUP(B191,'Lists &amp; Settings'!$A$3:$D$200,3,FALSE),"")</f>
        <v/>
      </c>
      <c r="E191" s="6" t="n"/>
      <c r="F191" s="6" t="n"/>
      <c r="G191" s="6" t="n"/>
      <c r="H191" s="6" t="n"/>
      <c r="I191" s="6">
        <f>IFERROR(IF(I191="",""&amp;VLOOKUP(B191,'Lists &amp; Settings'!$A$3:$D$200,4,FALSE),I191),"")</f>
        <v/>
      </c>
      <c r="J191" s="16" t="n"/>
      <c r="K191" s="17" t="n"/>
      <c r="L191" s="8">
        <f>IFERROR(IF(COUNTIF(A191:K191,"&lt;&gt;")=0,"",K191-TODAY()),"")</f>
        <v/>
      </c>
      <c r="M191" s="6">
        <f>IFERROR(IF(COUNTIF(A191:K191,"&lt;&gt;")=0,"",IF(K191&lt;TODAY(),"Expired",IF(K191&lt;=TODAY()+'Lists &amp; Settings'!$B$10,"Expiring Soon","OK"))),"" )</f>
        <v/>
      </c>
      <c r="N191" s="8">
        <f>IFERROR(IF(COUNTIF(A191:K191,"&lt;&gt;")=0,"", H191-SUMIFS(StockOut!$E:$E,StockOut!$B:$B,B191,StockOut!$C:$C,E191)), "" )</f>
        <v/>
      </c>
      <c r="O191" s="16">
        <f>IFERROR(IF(N191="","",N191*J191),"")</f>
        <v/>
      </c>
      <c r="P191" s="6" t="n"/>
    </row>
    <row r="192">
      <c r="A192" s="17" t="n"/>
      <c r="B192" s="6" t="n"/>
      <c r="C192" s="6">
        <f>IFERROR(VLOOKUP(B192,'Lists &amp; Settings'!$A$3:$D$200,2,FALSE),"")</f>
        <v/>
      </c>
      <c r="D192" s="6">
        <f>IFERROR(VLOOKUP(B192,'Lists &amp; Settings'!$A$3:$D$200,3,FALSE),"")</f>
        <v/>
      </c>
      <c r="E192" s="6" t="n"/>
      <c r="F192" s="6" t="n"/>
      <c r="G192" s="6" t="n"/>
      <c r="H192" s="6" t="n"/>
      <c r="I192" s="6">
        <f>IFERROR(IF(I192="",""&amp;VLOOKUP(B192,'Lists &amp; Settings'!$A$3:$D$200,4,FALSE),I192),"")</f>
        <v/>
      </c>
      <c r="J192" s="16" t="n"/>
      <c r="K192" s="17" t="n"/>
      <c r="L192" s="8">
        <f>IFERROR(IF(COUNTIF(A192:K192,"&lt;&gt;")=0,"",K192-TODAY()),"")</f>
        <v/>
      </c>
      <c r="M192" s="6">
        <f>IFERROR(IF(COUNTIF(A192:K192,"&lt;&gt;")=0,"",IF(K192&lt;TODAY(),"Expired",IF(K192&lt;=TODAY()+'Lists &amp; Settings'!$B$10,"Expiring Soon","OK"))),"" )</f>
        <v/>
      </c>
      <c r="N192" s="8">
        <f>IFERROR(IF(COUNTIF(A192:K192,"&lt;&gt;")=0,"", H192-SUMIFS(StockOut!$E:$E,StockOut!$B:$B,B192,StockOut!$C:$C,E192)), "" )</f>
        <v/>
      </c>
      <c r="O192" s="16">
        <f>IFERROR(IF(N192="","",N192*J192),"")</f>
        <v/>
      </c>
      <c r="P192" s="6" t="n"/>
    </row>
    <row r="193">
      <c r="A193" s="17" t="n"/>
      <c r="B193" s="6" t="n"/>
      <c r="C193" s="6">
        <f>IFERROR(VLOOKUP(B193,'Lists &amp; Settings'!$A$3:$D$200,2,FALSE),"")</f>
        <v/>
      </c>
      <c r="D193" s="6">
        <f>IFERROR(VLOOKUP(B193,'Lists &amp; Settings'!$A$3:$D$200,3,FALSE),"")</f>
        <v/>
      </c>
      <c r="E193" s="6" t="n"/>
      <c r="F193" s="6" t="n"/>
      <c r="G193" s="6" t="n"/>
      <c r="H193" s="6" t="n"/>
      <c r="I193" s="6">
        <f>IFERROR(IF(I193="",""&amp;VLOOKUP(B193,'Lists &amp; Settings'!$A$3:$D$200,4,FALSE),I193),"")</f>
        <v/>
      </c>
      <c r="J193" s="16" t="n"/>
      <c r="K193" s="17" t="n"/>
      <c r="L193" s="8">
        <f>IFERROR(IF(COUNTIF(A193:K193,"&lt;&gt;")=0,"",K193-TODAY()),"")</f>
        <v/>
      </c>
      <c r="M193" s="6">
        <f>IFERROR(IF(COUNTIF(A193:K193,"&lt;&gt;")=0,"",IF(K193&lt;TODAY(),"Expired",IF(K193&lt;=TODAY()+'Lists &amp; Settings'!$B$10,"Expiring Soon","OK"))),"" )</f>
        <v/>
      </c>
      <c r="N193" s="8">
        <f>IFERROR(IF(COUNTIF(A193:K193,"&lt;&gt;")=0,"", H193-SUMIFS(StockOut!$E:$E,StockOut!$B:$B,B193,StockOut!$C:$C,E193)), "" )</f>
        <v/>
      </c>
      <c r="O193" s="16">
        <f>IFERROR(IF(N193="","",N193*J193),"")</f>
        <v/>
      </c>
      <c r="P193" s="6" t="n"/>
    </row>
    <row r="194">
      <c r="A194" s="17" t="n"/>
      <c r="B194" s="6" t="n"/>
      <c r="C194" s="6">
        <f>IFERROR(VLOOKUP(B194,'Lists &amp; Settings'!$A$3:$D$200,2,FALSE),"")</f>
        <v/>
      </c>
      <c r="D194" s="6">
        <f>IFERROR(VLOOKUP(B194,'Lists &amp; Settings'!$A$3:$D$200,3,FALSE),"")</f>
        <v/>
      </c>
      <c r="E194" s="6" t="n"/>
      <c r="F194" s="6" t="n"/>
      <c r="G194" s="6" t="n"/>
      <c r="H194" s="6" t="n"/>
      <c r="I194" s="6">
        <f>IFERROR(IF(I194="",""&amp;VLOOKUP(B194,'Lists &amp; Settings'!$A$3:$D$200,4,FALSE),I194),"")</f>
        <v/>
      </c>
      <c r="J194" s="16" t="n"/>
      <c r="K194" s="17" t="n"/>
      <c r="L194" s="8">
        <f>IFERROR(IF(COUNTIF(A194:K194,"&lt;&gt;")=0,"",K194-TODAY()),"")</f>
        <v/>
      </c>
      <c r="M194" s="6">
        <f>IFERROR(IF(COUNTIF(A194:K194,"&lt;&gt;")=0,"",IF(K194&lt;TODAY(),"Expired",IF(K194&lt;=TODAY()+'Lists &amp; Settings'!$B$10,"Expiring Soon","OK"))),"" )</f>
        <v/>
      </c>
      <c r="N194" s="8">
        <f>IFERROR(IF(COUNTIF(A194:K194,"&lt;&gt;")=0,"", H194-SUMIFS(StockOut!$E:$E,StockOut!$B:$B,B194,StockOut!$C:$C,E194)), "" )</f>
        <v/>
      </c>
      <c r="O194" s="16">
        <f>IFERROR(IF(N194="","",N194*J194),"")</f>
        <v/>
      </c>
      <c r="P194" s="6" t="n"/>
    </row>
    <row r="195">
      <c r="A195" s="17" t="n"/>
      <c r="B195" s="6" t="n"/>
      <c r="C195" s="6">
        <f>IFERROR(VLOOKUP(B195,'Lists &amp; Settings'!$A$3:$D$200,2,FALSE),"")</f>
        <v/>
      </c>
      <c r="D195" s="6">
        <f>IFERROR(VLOOKUP(B195,'Lists &amp; Settings'!$A$3:$D$200,3,FALSE),"")</f>
        <v/>
      </c>
      <c r="E195" s="6" t="n"/>
      <c r="F195" s="6" t="n"/>
      <c r="G195" s="6" t="n"/>
      <c r="H195" s="6" t="n"/>
      <c r="I195" s="6">
        <f>IFERROR(IF(I195="",""&amp;VLOOKUP(B195,'Lists &amp; Settings'!$A$3:$D$200,4,FALSE),I195),"")</f>
        <v/>
      </c>
      <c r="J195" s="16" t="n"/>
      <c r="K195" s="17" t="n"/>
      <c r="L195" s="8">
        <f>IFERROR(IF(COUNTIF(A195:K195,"&lt;&gt;")=0,"",K195-TODAY()),"")</f>
        <v/>
      </c>
      <c r="M195" s="6">
        <f>IFERROR(IF(COUNTIF(A195:K195,"&lt;&gt;")=0,"",IF(K195&lt;TODAY(),"Expired",IF(K195&lt;=TODAY()+'Lists &amp; Settings'!$B$10,"Expiring Soon","OK"))),"" )</f>
        <v/>
      </c>
      <c r="N195" s="8">
        <f>IFERROR(IF(COUNTIF(A195:K195,"&lt;&gt;")=0,"", H195-SUMIFS(StockOut!$E:$E,StockOut!$B:$B,B195,StockOut!$C:$C,E195)), "" )</f>
        <v/>
      </c>
      <c r="O195" s="16">
        <f>IFERROR(IF(N195="","",N195*J195),"")</f>
        <v/>
      </c>
      <c r="P195" s="6" t="n"/>
    </row>
    <row r="196">
      <c r="A196" s="17" t="n"/>
      <c r="B196" s="6" t="n"/>
      <c r="C196" s="6">
        <f>IFERROR(VLOOKUP(B196,'Lists &amp; Settings'!$A$3:$D$200,2,FALSE),"")</f>
        <v/>
      </c>
      <c r="D196" s="6">
        <f>IFERROR(VLOOKUP(B196,'Lists &amp; Settings'!$A$3:$D$200,3,FALSE),"")</f>
        <v/>
      </c>
      <c r="E196" s="6" t="n"/>
      <c r="F196" s="6" t="n"/>
      <c r="G196" s="6" t="n"/>
      <c r="H196" s="6" t="n"/>
      <c r="I196" s="6">
        <f>IFERROR(IF(I196="",""&amp;VLOOKUP(B196,'Lists &amp; Settings'!$A$3:$D$200,4,FALSE),I196),"")</f>
        <v/>
      </c>
      <c r="J196" s="16" t="n"/>
      <c r="K196" s="17" t="n"/>
      <c r="L196" s="8">
        <f>IFERROR(IF(COUNTIF(A196:K196,"&lt;&gt;")=0,"",K196-TODAY()),"")</f>
        <v/>
      </c>
      <c r="M196" s="6">
        <f>IFERROR(IF(COUNTIF(A196:K196,"&lt;&gt;")=0,"",IF(K196&lt;TODAY(),"Expired",IF(K196&lt;=TODAY()+'Lists &amp; Settings'!$B$10,"Expiring Soon","OK"))),"" )</f>
        <v/>
      </c>
      <c r="N196" s="8">
        <f>IFERROR(IF(COUNTIF(A196:K196,"&lt;&gt;")=0,"", H196-SUMIFS(StockOut!$E:$E,StockOut!$B:$B,B196,StockOut!$C:$C,E196)), "" )</f>
        <v/>
      </c>
      <c r="O196" s="16">
        <f>IFERROR(IF(N196="","",N196*J196),"")</f>
        <v/>
      </c>
      <c r="P196" s="6" t="n"/>
    </row>
    <row r="197">
      <c r="A197" s="17" t="n"/>
      <c r="B197" s="6" t="n"/>
      <c r="C197" s="6">
        <f>IFERROR(VLOOKUP(B197,'Lists &amp; Settings'!$A$3:$D$200,2,FALSE),"")</f>
        <v/>
      </c>
      <c r="D197" s="6">
        <f>IFERROR(VLOOKUP(B197,'Lists &amp; Settings'!$A$3:$D$200,3,FALSE),"")</f>
        <v/>
      </c>
      <c r="E197" s="6" t="n"/>
      <c r="F197" s="6" t="n"/>
      <c r="G197" s="6" t="n"/>
      <c r="H197" s="6" t="n"/>
      <c r="I197" s="6">
        <f>IFERROR(IF(I197="",""&amp;VLOOKUP(B197,'Lists &amp; Settings'!$A$3:$D$200,4,FALSE),I197),"")</f>
        <v/>
      </c>
      <c r="J197" s="16" t="n"/>
      <c r="K197" s="17" t="n"/>
      <c r="L197" s="8">
        <f>IFERROR(IF(COUNTIF(A197:K197,"&lt;&gt;")=0,"",K197-TODAY()),"")</f>
        <v/>
      </c>
      <c r="M197" s="6">
        <f>IFERROR(IF(COUNTIF(A197:K197,"&lt;&gt;")=0,"",IF(K197&lt;TODAY(),"Expired",IF(K197&lt;=TODAY()+'Lists &amp; Settings'!$B$10,"Expiring Soon","OK"))),"" )</f>
        <v/>
      </c>
      <c r="N197" s="8">
        <f>IFERROR(IF(COUNTIF(A197:K197,"&lt;&gt;")=0,"", H197-SUMIFS(StockOut!$E:$E,StockOut!$B:$B,B197,StockOut!$C:$C,E197)), "" )</f>
        <v/>
      </c>
      <c r="O197" s="16">
        <f>IFERROR(IF(N197="","",N197*J197),"")</f>
        <v/>
      </c>
      <c r="P197" s="6" t="n"/>
    </row>
    <row r="198">
      <c r="A198" s="17" t="n"/>
      <c r="B198" s="6" t="n"/>
      <c r="C198" s="6">
        <f>IFERROR(VLOOKUP(B198,'Lists &amp; Settings'!$A$3:$D$200,2,FALSE),"")</f>
        <v/>
      </c>
      <c r="D198" s="6">
        <f>IFERROR(VLOOKUP(B198,'Lists &amp; Settings'!$A$3:$D$200,3,FALSE),"")</f>
        <v/>
      </c>
      <c r="E198" s="6" t="n"/>
      <c r="F198" s="6" t="n"/>
      <c r="G198" s="6" t="n"/>
      <c r="H198" s="6" t="n"/>
      <c r="I198" s="6">
        <f>IFERROR(IF(I198="",""&amp;VLOOKUP(B198,'Lists &amp; Settings'!$A$3:$D$200,4,FALSE),I198),"")</f>
        <v/>
      </c>
      <c r="J198" s="16" t="n"/>
      <c r="K198" s="17" t="n"/>
      <c r="L198" s="8">
        <f>IFERROR(IF(COUNTIF(A198:K198,"&lt;&gt;")=0,"",K198-TODAY()),"")</f>
        <v/>
      </c>
      <c r="M198" s="6">
        <f>IFERROR(IF(COUNTIF(A198:K198,"&lt;&gt;")=0,"",IF(K198&lt;TODAY(),"Expired",IF(K198&lt;=TODAY()+'Lists &amp; Settings'!$B$10,"Expiring Soon","OK"))),"" )</f>
        <v/>
      </c>
      <c r="N198" s="8">
        <f>IFERROR(IF(COUNTIF(A198:K198,"&lt;&gt;")=0,"", H198-SUMIFS(StockOut!$E:$E,StockOut!$B:$B,B198,StockOut!$C:$C,E198)), "" )</f>
        <v/>
      </c>
      <c r="O198" s="16">
        <f>IFERROR(IF(N198="","",N198*J198),"")</f>
        <v/>
      </c>
      <c r="P198" s="6" t="n"/>
    </row>
    <row r="199">
      <c r="A199" s="17" t="n"/>
      <c r="B199" s="6" t="n"/>
      <c r="C199" s="6">
        <f>IFERROR(VLOOKUP(B199,'Lists &amp; Settings'!$A$3:$D$200,2,FALSE),"")</f>
        <v/>
      </c>
      <c r="D199" s="6">
        <f>IFERROR(VLOOKUP(B199,'Lists &amp; Settings'!$A$3:$D$200,3,FALSE),"")</f>
        <v/>
      </c>
      <c r="E199" s="6" t="n"/>
      <c r="F199" s="6" t="n"/>
      <c r="G199" s="6" t="n"/>
      <c r="H199" s="6" t="n"/>
      <c r="I199" s="6">
        <f>IFERROR(IF(I199="",""&amp;VLOOKUP(B199,'Lists &amp; Settings'!$A$3:$D$200,4,FALSE),I199),"")</f>
        <v/>
      </c>
      <c r="J199" s="16" t="n"/>
      <c r="K199" s="17" t="n"/>
      <c r="L199" s="8">
        <f>IFERROR(IF(COUNTIF(A199:K199,"&lt;&gt;")=0,"",K199-TODAY()),"")</f>
        <v/>
      </c>
      <c r="M199" s="6">
        <f>IFERROR(IF(COUNTIF(A199:K199,"&lt;&gt;")=0,"",IF(K199&lt;TODAY(),"Expired",IF(K199&lt;=TODAY()+'Lists &amp; Settings'!$B$10,"Expiring Soon","OK"))),"" )</f>
        <v/>
      </c>
      <c r="N199" s="8">
        <f>IFERROR(IF(COUNTIF(A199:K199,"&lt;&gt;")=0,"", H199-SUMIFS(StockOut!$E:$E,StockOut!$B:$B,B199,StockOut!$C:$C,E199)), "" )</f>
        <v/>
      </c>
      <c r="O199" s="16">
        <f>IFERROR(IF(N199="","",N199*J199),"")</f>
        <v/>
      </c>
      <c r="P199" s="6" t="n"/>
    </row>
    <row r="200">
      <c r="A200" s="17" t="n"/>
      <c r="B200" s="6" t="n"/>
      <c r="C200" s="6">
        <f>IFERROR(VLOOKUP(B200,'Lists &amp; Settings'!$A$3:$D$200,2,FALSE),"")</f>
        <v/>
      </c>
      <c r="D200" s="6">
        <f>IFERROR(VLOOKUP(B200,'Lists &amp; Settings'!$A$3:$D$200,3,FALSE),"")</f>
        <v/>
      </c>
      <c r="E200" s="6" t="n"/>
      <c r="F200" s="6" t="n"/>
      <c r="G200" s="6" t="n"/>
      <c r="H200" s="6" t="n"/>
      <c r="I200" s="6">
        <f>IFERROR(IF(I200="",""&amp;VLOOKUP(B200,'Lists &amp; Settings'!$A$3:$D$200,4,FALSE),I200),"")</f>
        <v/>
      </c>
      <c r="J200" s="16" t="n"/>
      <c r="K200" s="17" t="n"/>
      <c r="L200" s="8">
        <f>IFERROR(IF(COUNTIF(A200:K200,"&lt;&gt;")=0,"",K200-TODAY()),"")</f>
        <v/>
      </c>
      <c r="M200" s="6">
        <f>IFERROR(IF(COUNTIF(A200:K200,"&lt;&gt;")=0,"",IF(K200&lt;TODAY(),"Expired",IF(K200&lt;=TODAY()+'Lists &amp; Settings'!$B$10,"Expiring Soon","OK"))),"" )</f>
        <v/>
      </c>
      <c r="N200" s="8">
        <f>IFERROR(IF(COUNTIF(A200:K200,"&lt;&gt;")=0,"", H200-SUMIFS(StockOut!$E:$E,StockOut!$B:$B,B200,StockOut!$C:$C,E200)), "" )</f>
        <v/>
      </c>
      <c r="O200" s="16">
        <f>IFERROR(IF(N200="","",N200*J200),"")</f>
        <v/>
      </c>
      <c r="P200" s="6" t="n"/>
    </row>
    <row r="201">
      <c r="A201" s="17" t="n"/>
      <c r="B201" s="6" t="n"/>
      <c r="C201" s="6">
        <f>IFERROR(VLOOKUP(B201,'Lists &amp; Settings'!$A$3:$D$200,2,FALSE),"")</f>
        <v/>
      </c>
      <c r="D201" s="6">
        <f>IFERROR(VLOOKUP(B201,'Lists &amp; Settings'!$A$3:$D$200,3,FALSE),"")</f>
        <v/>
      </c>
      <c r="E201" s="6" t="n"/>
      <c r="F201" s="6" t="n"/>
      <c r="G201" s="6" t="n"/>
      <c r="H201" s="6" t="n"/>
      <c r="I201" s="6">
        <f>IFERROR(IF(I201="",""&amp;VLOOKUP(B201,'Lists &amp; Settings'!$A$3:$D$200,4,FALSE),I201),"")</f>
        <v/>
      </c>
      <c r="J201" s="16" t="n"/>
      <c r="K201" s="17" t="n"/>
      <c r="L201" s="8">
        <f>IFERROR(IF(COUNTIF(A201:K201,"&lt;&gt;")=0,"",K201-TODAY()),"")</f>
        <v/>
      </c>
      <c r="M201" s="6">
        <f>IFERROR(IF(COUNTIF(A201:K201,"&lt;&gt;")=0,"",IF(K201&lt;TODAY(),"Expired",IF(K201&lt;=TODAY()+'Lists &amp; Settings'!$B$10,"Expiring Soon","OK"))),"" )</f>
        <v/>
      </c>
      <c r="N201" s="8">
        <f>IFERROR(IF(COUNTIF(A201:K201,"&lt;&gt;")=0,"", H201-SUMIFS(StockOut!$E:$E,StockOut!$B:$B,B201,StockOut!$C:$C,E201)), "" )</f>
        <v/>
      </c>
      <c r="O201" s="16">
        <f>IFERROR(IF(N201="","",N201*J201),"")</f>
        <v/>
      </c>
      <c r="P201" s="6" t="n"/>
    </row>
    <row r="202">
      <c r="A202" s="17" t="n"/>
      <c r="B202" s="6" t="n"/>
      <c r="C202" s="6">
        <f>IFERROR(VLOOKUP(B202,'Lists &amp; Settings'!$A$3:$D$200,2,FALSE),"")</f>
        <v/>
      </c>
      <c r="D202" s="6">
        <f>IFERROR(VLOOKUP(B202,'Lists &amp; Settings'!$A$3:$D$200,3,FALSE),"")</f>
        <v/>
      </c>
      <c r="E202" s="6" t="n"/>
      <c r="F202" s="6" t="n"/>
      <c r="G202" s="6" t="n"/>
      <c r="H202" s="6" t="n"/>
      <c r="I202" s="6">
        <f>IFERROR(IF(I202="",""&amp;VLOOKUP(B202,'Lists &amp; Settings'!$A$3:$D$200,4,FALSE),I202),"")</f>
        <v/>
      </c>
      <c r="J202" s="16" t="n"/>
      <c r="K202" s="17" t="n"/>
      <c r="L202" s="8">
        <f>IFERROR(IF(COUNTIF(A202:K202,"&lt;&gt;")=0,"",K202-TODAY()),"")</f>
        <v/>
      </c>
      <c r="M202" s="6">
        <f>IFERROR(IF(COUNTIF(A202:K202,"&lt;&gt;")=0,"",IF(K202&lt;TODAY(),"Expired",IF(K202&lt;=TODAY()+'Lists &amp; Settings'!$B$10,"Expiring Soon","OK"))),"" )</f>
        <v/>
      </c>
      <c r="N202" s="8">
        <f>IFERROR(IF(COUNTIF(A202:K202,"&lt;&gt;")=0,"", H202-SUMIFS(StockOut!$E:$E,StockOut!$B:$B,B202,StockOut!$C:$C,E202)), "" )</f>
        <v/>
      </c>
      <c r="O202" s="16">
        <f>IFERROR(IF(N202="","",N202*J202),"")</f>
        <v/>
      </c>
      <c r="P202" s="6" t="n"/>
    </row>
    <row r="203">
      <c r="A203" s="17" t="n"/>
      <c r="B203" s="6" t="n"/>
      <c r="C203" s="6">
        <f>IFERROR(VLOOKUP(B203,'Lists &amp; Settings'!$A$3:$D$200,2,FALSE),"")</f>
        <v/>
      </c>
      <c r="D203" s="6">
        <f>IFERROR(VLOOKUP(B203,'Lists &amp; Settings'!$A$3:$D$200,3,FALSE),"")</f>
        <v/>
      </c>
      <c r="E203" s="6" t="n"/>
      <c r="F203" s="6" t="n"/>
      <c r="G203" s="6" t="n"/>
      <c r="H203" s="6" t="n"/>
      <c r="I203" s="6">
        <f>IFERROR(IF(I203="",""&amp;VLOOKUP(B203,'Lists &amp; Settings'!$A$3:$D$200,4,FALSE),I203),"")</f>
        <v/>
      </c>
      <c r="J203" s="16" t="n"/>
      <c r="K203" s="17" t="n"/>
      <c r="L203" s="8">
        <f>IFERROR(IF(COUNTIF(A203:K203,"&lt;&gt;")=0,"",K203-TODAY()),"")</f>
        <v/>
      </c>
      <c r="M203" s="6">
        <f>IFERROR(IF(COUNTIF(A203:K203,"&lt;&gt;")=0,"",IF(K203&lt;TODAY(),"Expired",IF(K203&lt;=TODAY()+'Lists &amp; Settings'!$B$10,"Expiring Soon","OK"))),"" )</f>
        <v/>
      </c>
      <c r="N203" s="8">
        <f>IFERROR(IF(COUNTIF(A203:K203,"&lt;&gt;")=0,"", H203-SUMIFS(StockOut!$E:$E,StockOut!$B:$B,B203,StockOut!$C:$C,E203)), "" )</f>
        <v/>
      </c>
      <c r="O203" s="16">
        <f>IFERROR(IF(N203="","",N203*J203),"")</f>
        <v/>
      </c>
      <c r="P203" s="6" t="n"/>
    </row>
    <row r="204">
      <c r="A204" s="17" t="n"/>
      <c r="B204" s="6" t="n"/>
      <c r="C204" s="6">
        <f>IFERROR(VLOOKUP(B204,'Lists &amp; Settings'!$A$3:$D$200,2,FALSE),"")</f>
        <v/>
      </c>
      <c r="D204" s="6">
        <f>IFERROR(VLOOKUP(B204,'Lists &amp; Settings'!$A$3:$D$200,3,FALSE),"")</f>
        <v/>
      </c>
      <c r="E204" s="6" t="n"/>
      <c r="F204" s="6" t="n"/>
      <c r="G204" s="6" t="n"/>
      <c r="H204" s="6" t="n"/>
      <c r="I204" s="6">
        <f>IFERROR(IF(I204="",""&amp;VLOOKUP(B204,'Lists &amp; Settings'!$A$3:$D$200,4,FALSE),I204),"")</f>
        <v/>
      </c>
      <c r="J204" s="16" t="n"/>
      <c r="K204" s="17" t="n"/>
      <c r="L204" s="8">
        <f>IFERROR(IF(COUNTIF(A204:K204,"&lt;&gt;")=0,"",K204-TODAY()),"")</f>
        <v/>
      </c>
      <c r="M204" s="6">
        <f>IFERROR(IF(COUNTIF(A204:K204,"&lt;&gt;")=0,"",IF(K204&lt;TODAY(),"Expired",IF(K204&lt;=TODAY()+'Lists &amp; Settings'!$B$10,"Expiring Soon","OK"))),"" )</f>
        <v/>
      </c>
      <c r="N204" s="8">
        <f>IFERROR(IF(COUNTIF(A204:K204,"&lt;&gt;")=0,"", H204-SUMIFS(StockOut!$E:$E,StockOut!$B:$B,B204,StockOut!$C:$C,E204)), "" )</f>
        <v/>
      </c>
      <c r="O204" s="16">
        <f>IFERROR(IF(N204="","",N204*J204),"")</f>
        <v/>
      </c>
      <c r="P204" s="6" t="n"/>
    </row>
    <row r="205">
      <c r="A205" s="17" t="n"/>
      <c r="B205" s="6" t="n"/>
      <c r="C205" s="6">
        <f>IFERROR(VLOOKUP(B205,'Lists &amp; Settings'!$A$3:$D$200,2,FALSE),"")</f>
        <v/>
      </c>
      <c r="D205" s="6">
        <f>IFERROR(VLOOKUP(B205,'Lists &amp; Settings'!$A$3:$D$200,3,FALSE),"")</f>
        <v/>
      </c>
      <c r="E205" s="6" t="n"/>
      <c r="F205" s="6" t="n"/>
      <c r="G205" s="6" t="n"/>
      <c r="H205" s="6" t="n"/>
      <c r="I205" s="6">
        <f>IFERROR(IF(I205="",""&amp;VLOOKUP(B205,'Lists &amp; Settings'!$A$3:$D$200,4,FALSE),I205),"")</f>
        <v/>
      </c>
      <c r="J205" s="16" t="n"/>
      <c r="K205" s="17" t="n"/>
      <c r="L205" s="8">
        <f>IFERROR(IF(COUNTIF(A205:K205,"&lt;&gt;")=0,"",K205-TODAY()),"")</f>
        <v/>
      </c>
      <c r="M205" s="6">
        <f>IFERROR(IF(COUNTIF(A205:K205,"&lt;&gt;")=0,"",IF(K205&lt;TODAY(),"Expired",IF(K205&lt;=TODAY()+'Lists &amp; Settings'!$B$10,"Expiring Soon","OK"))),"" )</f>
        <v/>
      </c>
      <c r="N205" s="8">
        <f>IFERROR(IF(COUNTIF(A205:K205,"&lt;&gt;")=0,"", H205-SUMIFS(StockOut!$E:$E,StockOut!$B:$B,B205,StockOut!$C:$C,E205)), "" )</f>
        <v/>
      </c>
      <c r="O205" s="16">
        <f>IFERROR(IF(N205="","",N205*J205),"")</f>
        <v/>
      </c>
      <c r="P205" s="6" t="n"/>
    </row>
    <row r="206">
      <c r="A206" s="17" t="n"/>
      <c r="B206" s="6" t="n"/>
      <c r="C206" s="6">
        <f>IFERROR(VLOOKUP(B206,'Lists &amp; Settings'!$A$3:$D$200,2,FALSE),"")</f>
        <v/>
      </c>
      <c r="D206" s="6">
        <f>IFERROR(VLOOKUP(B206,'Lists &amp; Settings'!$A$3:$D$200,3,FALSE),"")</f>
        <v/>
      </c>
      <c r="E206" s="6" t="n"/>
      <c r="F206" s="6" t="n"/>
      <c r="G206" s="6" t="n"/>
      <c r="H206" s="6" t="n"/>
      <c r="I206" s="6">
        <f>IFERROR(IF(I206="",""&amp;VLOOKUP(B206,'Lists &amp; Settings'!$A$3:$D$200,4,FALSE),I206),"")</f>
        <v/>
      </c>
      <c r="J206" s="16" t="n"/>
      <c r="K206" s="17" t="n"/>
      <c r="L206" s="8">
        <f>IFERROR(IF(COUNTIF(A206:K206,"&lt;&gt;")=0,"",K206-TODAY()),"")</f>
        <v/>
      </c>
      <c r="M206" s="6">
        <f>IFERROR(IF(COUNTIF(A206:K206,"&lt;&gt;")=0,"",IF(K206&lt;TODAY(),"Expired",IF(K206&lt;=TODAY()+'Lists &amp; Settings'!$B$10,"Expiring Soon","OK"))),"" )</f>
        <v/>
      </c>
      <c r="N206" s="8">
        <f>IFERROR(IF(COUNTIF(A206:K206,"&lt;&gt;")=0,"", H206-SUMIFS(StockOut!$E:$E,StockOut!$B:$B,B206,StockOut!$C:$C,E206)), "" )</f>
        <v/>
      </c>
      <c r="O206" s="16">
        <f>IFERROR(IF(N206="","",N206*J206),"")</f>
        <v/>
      </c>
      <c r="P206" s="6" t="n"/>
    </row>
    <row r="207">
      <c r="A207" s="17" t="n"/>
      <c r="B207" s="6" t="n"/>
      <c r="C207" s="6">
        <f>IFERROR(VLOOKUP(B207,'Lists &amp; Settings'!$A$3:$D$200,2,FALSE),"")</f>
        <v/>
      </c>
      <c r="D207" s="6">
        <f>IFERROR(VLOOKUP(B207,'Lists &amp; Settings'!$A$3:$D$200,3,FALSE),"")</f>
        <v/>
      </c>
      <c r="E207" s="6" t="n"/>
      <c r="F207" s="6" t="n"/>
      <c r="G207" s="6" t="n"/>
      <c r="H207" s="6" t="n"/>
      <c r="I207" s="6">
        <f>IFERROR(IF(I207="",""&amp;VLOOKUP(B207,'Lists &amp; Settings'!$A$3:$D$200,4,FALSE),I207),"")</f>
        <v/>
      </c>
      <c r="J207" s="16" t="n"/>
      <c r="K207" s="17" t="n"/>
      <c r="L207" s="8">
        <f>IFERROR(IF(COUNTIF(A207:K207,"&lt;&gt;")=0,"",K207-TODAY()),"")</f>
        <v/>
      </c>
      <c r="M207" s="6">
        <f>IFERROR(IF(COUNTIF(A207:K207,"&lt;&gt;")=0,"",IF(K207&lt;TODAY(),"Expired",IF(K207&lt;=TODAY()+'Lists &amp; Settings'!$B$10,"Expiring Soon","OK"))),"" )</f>
        <v/>
      </c>
      <c r="N207" s="8">
        <f>IFERROR(IF(COUNTIF(A207:K207,"&lt;&gt;")=0,"", H207-SUMIFS(StockOut!$E:$E,StockOut!$B:$B,B207,StockOut!$C:$C,E207)), "" )</f>
        <v/>
      </c>
      <c r="O207" s="16">
        <f>IFERROR(IF(N207="","",N207*J207),"")</f>
        <v/>
      </c>
      <c r="P207" s="6" t="n"/>
    </row>
    <row r="208">
      <c r="A208" s="17" t="n"/>
      <c r="B208" s="6" t="n"/>
      <c r="C208" s="6">
        <f>IFERROR(VLOOKUP(B208,'Lists &amp; Settings'!$A$3:$D$200,2,FALSE),"")</f>
        <v/>
      </c>
      <c r="D208" s="6">
        <f>IFERROR(VLOOKUP(B208,'Lists &amp; Settings'!$A$3:$D$200,3,FALSE),"")</f>
        <v/>
      </c>
      <c r="E208" s="6" t="n"/>
      <c r="F208" s="6" t="n"/>
      <c r="G208" s="6" t="n"/>
      <c r="H208" s="6" t="n"/>
      <c r="I208" s="6">
        <f>IFERROR(IF(I208="",""&amp;VLOOKUP(B208,'Lists &amp; Settings'!$A$3:$D$200,4,FALSE),I208),"")</f>
        <v/>
      </c>
      <c r="J208" s="16" t="n"/>
      <c r="K208" s="17" t="n"/>
      <c r="L208" s="8">
        <f>IFERROR(IF(COUNTIF(A208:K208,"&lt;&gt;")=0,"",K208-TODAY()),"")</f>
        <v/>
      </c>
      <c r="M208" s="6">
        <f>IFERROR(IF(COUNTIF(A208:K208,"&lt;&gt;")=0,"",IF(K208&lt;TODAY(),"Expired",IF(K208&lt;=TODAY()+'Lists &amp; Settings'!$B$10,"Expiring Soon","OK"))),"" )</f>
        <v/>
      </c>
      <c r="N208" s="8">
        <f>IFERROR(IF(COUNTIF(A208:K208,"&lt;&gt;")=0,"", H208-SUMIFS(StockOut!$E:$E,StockOut!$B:$B,B208,StockOut!$C:$C,E208)), "" )</f>
        <v/>
      </c>
      <c r="O208" s="16">
        <f>IFERROR(IF(N208="","",N208*J208),"")</f>
        <v/>
      </c>
      <c r="P208" s="6" t="n"/>
    </row>
    <row r="209">
      <c r="A209" s="17" t="n"/>
      <c r="B209" s="6" t="n"/>
      <c r="C209" s="6">
        <f>IFERROR(VLOOKUP(B209,'Lists &amp; Settings'!$A$3:$D$200,2,FALSE),"")</f>
        <v/>
      </c>
      <c r="D209" s="6">
        <f>IFERROR(VLOOKUP(B209,'Lists &amp; Settings'!$A$3:$D$200,3,FALSE),"")</f>
        <v/>
      </c>
      <c r="E209" s="6" t="n"/>
      <c r="F209" s="6" t="n"/>
      <c r="G209" s="6" t="n"/>
      <c r="H209" s="6" t="n"/>
      <c r="I209" s="6">
        <f>IFERROR(IF(I209="",""&amp;VLOOKUP(B209,'Lists &amp; Settings'!$A$3:$D$200,4,FALSE),I209),"")</f>
        <v/>
      </c>
      <c r="J209" s="16" t="n"/>
      <c r="K209" s="17" t="n"/>
      <c r="L209" s="8">
        <f>IFERROR(IF(COUNTIF(A209:K209,"&lt;&gt;")=0,"",K209-TODAY()),"")</f>
        <v/>
      </c>
      <c r="M209" s="6">
        <f>IFERROR(IF(COUNTIF(A209:K209,"&lt;&gt;")=0,"",IF(K209&lt;TODAY(),"Expired",IF(K209&lt;=TODAY()+'Lists &amp; Settings'!$B$10,"Expiring Soon","OK"))),"" )</f>
        <v/>
      </c>
      <c r="N209" s="8">
        <f>IFERROR(IF(COUNTIF(A209:K209,"&lt;&gt;")=0,"", H209-SUMIFS(StockOut!$E:$E,StockOut!$B:$B,B209,StockOut!$C:$C,E209)), "" )</f>
        <v/>
      </c>
      <c r="O209" s="16">
        <f>IFERROR(IF(N209="","",N209*J209),"")</f>
        <v/>
      </c>
      <c r="P209" s="6" t="n"/>
    </row>
    <row r="210">
      <c r="A210" s="17" t="n"/>
      <c r="B210" s="6" t="n"/>
      <c r="C210" s="6">
        <f>IFERROR(VLOOKUP(B210,'Lists &amp; Settings'!$A$3:$D$200,2,FALSE),"")</f>
        <v/>
      </c>
      <c r="D210" s="6">
        <f>IFERROR(VLOOKUP(B210,'Lists &amp; Settings'!$A$3:$D$200,3,FALSE),"")</f>
        <v/>
      </c>
      <c r="E210" s="6" t="n"/>
      <c r="F210" s="6" t="n"/>
      <c r="G210" s="6" t="n"/>
      <c r="H210" s="6" t="n"/>
      <c r="I210" s="6">
        <f>IFERROR(IF(I210="",""&amp;VLOOKUP(B210,'Lists &amp; Settings'!$A$3:$D$200,4,FALSE),I210),"")</f>
        <v/>
      </c>
      <c r="J210" s="16" t="n"/>
      <c r="K210" s="17" t="n"/>
      <c r="L210" s="8">
        <f>IFERROR(IF(COUNTIF(A210:K210,"&lt;&gt;")=0,"",K210-TODAY()),"")</f>
        <v/>
      </c>
      <c r="M210" s="6">
        <f>IFERROR(IF(COUNTIF(A210:K210,"&lt;&gt;")=0,"",IF(K210&lt;TODAY(),"Expired",IF(K210&lt;=TODAY()+'Lists &amp; Settings'!$B$10,"Expiring Soon","OK"))),"" )</f>
        <v/>
      </c>
      <c r="N210" s="8">
        <f>IFERROR(IF(COUNTIF(A210:K210,"&lt;&gt;")=0,"", H210-SUMIFS(StockOut!$E:$E,StockOut!$B:$B,B210,StockOut!$C:$C,E210)), "" )</f>
        <v/>
      </c>
      <c r="O210" s="16">
        <f>IFERROR(IF(N210="","",N210*J210),"")</f>
        <v/>
      </c>
      <c r="P210" s="6" t="n"/>
    </row>
    <row r="211">
      <c r="A211" s="17" t="n"/>
      <c r="B211" s="6" t="n"/>
      <c r="C211" s="6">
        <f>IFERROR(VLOOKUP(B211,'Lists &amp; Settings'!$A$3:$D$200,2,FALSE),"")</f>
        <v/>
      </c>
      <c r="D211" s="6">
        <f>IFERROR(VLOOKUP(B211,'Lists &amp; Settings'!$A$3:$D$200,3,FALSE),"")</f>
        <v/>
      </c>
      <c r="E211" s="6" t="n"/>
      <c r="F211" s="6" t="n"/>
      <c r="G211" s="6" t="n"/>
      <c r="H211" s="6" t="n"/>
      <c r="I211" s="6">
        <f>IFERROR(IF(I211="",""&amp;VLOOKUP(B211,'Lists &amp; Settings'!$A$3:$D$200,4,FALSE),I211),"")</f>
        <v/>
      </c>
      <c r="J211" s="16" t="n"/>
      <c r="K211" s="17" t="n"/>
      <c r="L211" s="8">
        <f>IFERROR(IF(COUNTIF(A211:K211,"&lt;&gt;")=0,"",K211-TODAY()),"")</f>
        <v/>
      </c>
      <c r="M211" s="6">
        <f>IFERROR(IF(COUNTIF(A211:K211,"&lt;&gt;")=0,"",IF(K211&lt;TODAY(),"Expired",IF(K211&lt;=TODAY()+'Lists &amp; Settings'!$B$10,"Expiring Soon","OK"))),"" )</f>
        <v/>
      </c>
      <c r="N211" s="8">
        <f>IFERROR(IF(COUNTIF(A211:K211,"&lt;&gt;")=0,"", H211-SUMIFS(StockOut!$E:$E,StockOut!$B:$B,B211,StockOut!$C:$C,E211)), "" )</f>
        <v/>
      </c>
      <c r="O211" s="16">
        <f>IFERROR(IF(N211="","",N211*J211),"")</f>
        <v/>
      </c>
      <c r="P211" s="6" t="n"/>
    </row>
    <row r="212">
      <c r="A212" s="17" t="n"/>
      <c r="B212" s="6" t="n"/>
      <c r="C212" s="6">
        <f>IFERROR(VLOOKUP(B212,'Lists &amp; Settings'!$A$3:$D$200,2,FALSE),"")</f>
        <v/>
      </c>
      <c r="D212" s="6">
        <f>IFERROR(VLOOKUP(B212,'Lists &amp; Settings'!$A$3:$D$200,3,FALSE),"")</f>
        <v/>
      </c>
      <c r="E212" s="6" t="n"/>
      <c r="F212" s="6" t="n"/>
      <c r="G212" s="6" t="n"/>
      <c r="H212" s="6" t="n"/>
      <c r="I212" s="6">
        <f>IFERROR(IF(I212="",""&amp;VLOOKUP(B212,'Lists &amp; Settings'!$A$3:$D$200,4,FALSE),I212),"")</f>
        <v/>
      </c>
      <c r="J212" s="16" t="n"/>
      <c r="K212" s="17" t="n"/>
      <c r="L212" s="8">
        <f>IFERROR(IF(COUNTIF(A212:K212,"&lt;&gt;")=0,"",K212-TODAY()),"")</f>
        <v/>
      </c>
      <c r="M212" s="6">
        <f>IFERROR(IF(COUNTIF(A212:K212,"&lt;&gt;")=0,"",IF(K212&lt;TODAY(),"Expired",IF(K212&lt;=TODAY()+'Lists &amp; Settings'!$B$10,"Expiring Soon","OK"))),"" )</f>
        <v/>
      </c>
      <c r="N212" s="8">
        <f>IFERROR(IF(COUNTIF(A212:K212,"&lt;&gt;")=0,"", H212-SUMIFS(StockOut!$E:$E,StockOut!$B:$B,B212,StockOut!$C:$C,E212)), "" )</f>
        <v/>
      </c>
      <c r="O212" s="16">
        <f>IFERROR(IF(N212="","",N212*J212),"")</f>
        <v/>
      </c>
      <c r="P212" s="6" t="n"/>
    </row>
    <row r="213">
      <c r="A213" s="17" t="n"/>
      <c r="B213" s="6" t="n"/>
      <c r="C213" s="6">
        <f>IFERROR(VLOOKUP(B213,'Lists &amp; Settings'!$A$3:$D$200,2,FALSE),"")</f>
        <v/>
      </c>
      <c r="D213" s="6">
        <f>IFERROR(VLOOKUP(B213,'Lists &amp; Settings'!$A$3:$D$200,3,FALSE),"")</f>
        <v/>
      </c>
      <c r="E213" s="6" t="n"/>
      <c r="F213" s="6" t="n"/>
      <c r="G213" s="6" t="n"/>
      <c r="H213" s="6" t="n"/>
      <c r="I213" s="6">
        <f>IFERROR(IF(I213="",""&amp;VLOOKUP(B213,'Lists &amp; Settings'!$A$3:$D$200,4,FALSE),I213),"")</f>
        <v/>
      </c>
      <c r="J213" s="16" t="n"/>
      <c r="K213" s="17" t="n"/>
      <c r="L213" s="8">
        <f>IFERROR(IF(COUNTIF(A213:K213,"&lt;&gt;")=0,"",K213-TODAY()),"")</f>
        <v/>
      </c>
      <c r="M213" s="6">
        <f>IFERROR(IF(COUNTIF(A213:K213,"&lt;&gt;")=0,"",IF(K213&lt;TODAY(),"Expired",IF(K213&lt;=TODAY()+'Lists &amp; Settings'!$B$10,"Expiring Soon","OK"))),"" )</f>
        <v/>
      </c>
      <c r="N213" s="8">
        <f>IFERROR(IF(COUNTIF(A213:K213,"&lt;&gt;")=0,"", H213-SUMIFS(StockOut!$E:$E,StockOut!$B:$B,B213,StockOut!$C:$C,E213)), "" )</f>
        <v/>
      </c>
      <c r="O213" s="16">
        <f>IFERROR(IF(N213="","",N213*J213),"")</f>
        <v/>
      </c>
      <c r="P213" s="6" t="n"/>
    </row>
    <row r="214">
      <c r="A214" s="17" t="n"/>
      <c r="B214" s="6" t="n"/>
      <c r="C214" s="6">
        <f>IFERROR(VLOOKUP(B214,'Lists &amp; Settings'!$A$3:$D$200,2,FALSE),"")</f>
        <v/>
      </c>
      <c r="D214" s="6">
        <f>IFERROR(VLOOKUP(B214,'Lists &amp; Settings'!$A$3:$D$200,3,FALSE),"")</f>
        <v/>
      </c>
      <c r="E214" s="6" t="n"/>
      <c r="F214" s="6" t="n"/>
      <c r="G214" s="6" t="n"/>
      <c r="H214" s="6" t="n"/>
      <c r="I214" s="6">
        <f>IFERROR(IF(I214="",""&amp;VLOOKUP(B214,'Lists &amp; Settings'!$A$3:$D$200,4,FALSE),I214),"")</f>
        <v/>
      </c>
      <c r="J214" s="16" t="n"/>
      <c r="K214" s="17" t="n"/>
      <c r="L214" s="8">
        <f>IFERROR(IF(COUNTIF(A214:K214,"&lt;&gt;")=0,"",K214-TODAY()),"")</f>
        <v/>
      </c>
      <c r="M214" s="6">
        <f>IFERROR(IF(COUNTIF(A214:K214,"&lt;&gt;")=0,"",IF(K214&lt;TODAY(),"Expired",IF(K214&lt;=TODAY()+'Lists &amp; Settings'!$B$10,"Expiring Soon","OK"))),"" )</f>
        <v/>
      </c>
      <c r="N214" s="8">
        <f>IFERROR(IF(COUNTIF(A214:K214,"&lt;&gt;")=0,"", H214-SUMIFS(StockOut!$E:$E,StockOut!$B:$B,B214,StockOut!$C:$C,E214)), "" )</f>
        <v/>
      </c>
      <c r="O214" s="16">
        <f>IFERROR(IF(N214="","",N214*J214),"")</f>
        <v/>
      </c>
      <c r="P214" s="6" t="n"/>
    </row>
    <row r="215">
      <c r="A215" s="17" t="n"/>
      <c r="B215" s="6" t="n"/>
      <c r="C215" s="6">
        <f>IFERROR(VLOOKUP(B215,'Lists &amp; Settings'!$A$3:$D$200,2,FALSE),"")</f>
        <v/>
      </c>
      <c r="D215" s="6">
        <f>IFERROR(VLOOKUP(B215,'Lists &amp; Settings'!$A$3:$D$200,3,FALSE),"")</f>
        <v/>
      </c>
      <c r="E215" s="6" t="n"/>
      <c r="F215" s="6" t="n"/>
      <c r="G215" s="6" t="n"/>
      <c r="H215" s="6" t="n"/>
      <c r="I215" s="6">
        <f>IFERROR(IF(I215="",""&amp;VLOOKUP(B215,'Lists &amp; Settings'!$A$3:$D$200,4,FALSE),I215),"")</f>
        <v/>
      </c>
      <c r="J215" s="16" t="n"/>
      <c r="K215" s="17" t="n"/>
      <c r="L215" s="8">
        <f>IFERROR(IF(COUNTIF(A215:K215,"&lt;&gt;")=0,"",K215-TODAY()),"")</f>
        <v/>
      </c>
      <c r="M215" s="6">
        <f>IFERROR(IF(COUNTIF(A215:K215,"&lt;&gt;")=0,"",IF(K215&lt;TODAY(),"Expired",IF(K215&lt;=TODAY()+'Lists &amp; Settings'!$B$10,"Expiring Soon","OK"))),"" )</f>
        <v/>
      </c>
      <c r="N215" s="8">
        <f>IFERROR(IF(COUNTIF(A215:K215,"&lt;&gt;")=0,"", H215-SUMIFS(StockOut!$E:$E,StockOut!$B:$B,B215,StockOut!$C:$C,E215)), "" )</f>
        <v/>
      </c>
      <c r="O215" s="16">
        <f>IFERROR(IF(N215="","",N215*J215),"")</f>
        <v/>
      </c>
      <c r="P215" s="6" t="n"/>
    </row>
    <row r="216">
      <c r="A216" s="17" t="n"/>
      <c r="B216" s="6" t="n"/>
      <c r="C216" s="6">
        <f>IFERROR(VLOOKUP(B216,'Lists &amp; Settings'!$A$3:$D$200,2,FALSE),"")</f>
        <v/>
      </c>
      <c r="D216" s="6">
        <f>IFERROR(VLOOKUP(B216,'Lists &amp; Settings'!$A$3:$D$200,3,FALSE),"")</f>
        <v/>
      </c>
      <c r="E216" s="6" t="n"/>
      <c r="F216" s="6" t="n"/>
      <c r="G216" s="6" t="n"/>
      <c r="H216" s="6" t="n"/>
      <c r="I216" s="6">
        <f>IFERROR(IF(I216="",""&amp;VLOOKUP(B216,'Lists &amp; Settings'!$A$3:$D$200,4,FALSE),I216),"")</f>
        <v/>
      </c>
      <c r="J216" s="16" t="n"/>
      <c r="K216" s="17" t="n"/>
      <c r="L216" s="8">
        <f>IFERROR(IF(COUNTIF(A216:K216,"&lt;&gt;")=0,"",K216-TODAY()),"")</f>
        <v/>
      </c>
      <c r="M216" s="6">
        <f>IFERROR(IF(COUNTIF(A216:K216,"&lt;&gt;")=0,"",IF(K216&lt;TODAY(),"Expired",IF(K216&lt;=TODAY()+'Lists &amp; Settings'!$B$10,"Expiring Soon","OK"))),"" )</f>
        <v/>
      </c>
      <c r="N216" s="8">
        <f>IFERROR(IF(COUNTIF(A216:K216,"&lt;&gt;")=0,"", H216-SUMIFS(StockOut!$E:$E,StockOut!$B:$B,B216,StockOut!$C:$C,E216)), "" )</f>
        <v/>
      </c>
      <c r="O216" s="16">
        <f>IFERROR(IF(N216="","",N216*J216),"")</f>
        <v/>
      </c>
      <c r="P216" s="6" t="n"/>
    </row>
    <row r="217">
      <c r="A217" s="17" t="n"/>
      <c r="B217" s="6" t="n"/>
      <c r="C217" s="6">
        <f>IFERROR(VLOOKUP(B217,'Lists &amp; Settings'!$A$3:$D$200,2,FALSE),"")</f>
        <v/>
      </c>
      <c r="D217" s="6">
        <f>IFERROR(VLOOKUP(B217,'Lists &amp; Settings'!$A$3:$D$200,3,FALSE),"")</f>
        <v/>
      </c>
      <c r="E217" s="6" t="n"/>
      <c r="F217" s="6" t="n"/>
      <c r="G217" s="6" t="n"/>
      <c r="H217" s="6" t="n"/>
      <c r="I217" s="6">
        <f>IFERROR(IF(I217="",""&amp;VLOOKUP(B217,'Lists &amp; Settings'!$A$3:$D$200,4,FALSE),I217),"")</f>
        <v/>
      </c>
      <c r="J217" s="16" t="n"/>
      <c r="K217" s="17" t="n"/>
      <c r="L217" s="8">
        <f>IFERROR(IF(COUNTIF(A217:K217,"&lt;&gt;")=0,"",K217-TODAY()),"")</f>
        <v/>
      </c>
      <c r="M217" s="6">
        <f>IFERROR(IF(COUNTIF(A217:K217,"&lt;&gt;")=0,"",IF(K217&lt;TODAY(),"Expired",IF(K217&lt;=TODAY()+'Lists &amp; Settings'!$B$10,"Expiring Soon","OK"))),"" )</f>
        <v/>
      </c>
      <c r="N217" s="8">
        <f>IFERROR(IF(COUNTIF(A217:K217,"&lt;&gt;")=0,"", H217-SUMIFS(StockOut!$E:$E,StockOut!$B:$B,B217,StockOut!$C:$C,E217)), "" )</f>
        <v/>
      </c>
      <c r="O217" s="16">
        <f>IFERROR(IF(N217="","",N217*J217),"")</f>
        <v/>
      </c>
      <c r="P217" s="6" t="n"/>
    </row>
    <row r="218">
      <c r="A218" s="17" t="n"/>
      <c r="B218" s="6" t="n"/>
      <c r="C218" s="6">
        <f>IFERROR(VLOOKUP(B218,'Lists &amp; Settings'!$A$3:$D$200,2,FALSE),"")</f>
        <v/>
      </c>
      <c r="D218" s="6">
        <f>IFERROR(VLOOKUP(B218,'Lists &amp; Settings'!$A$3:$D$200,3,FALSE),"")</f>
        <v/>
      </c>
      <c r="E218" s="6" t="n"/>
      <c r="F218" s="6" t="n"/>
      <c r="G218" s="6" t="n"/>
      <c r="H218" s="6" t="n"/>
      <c r="I218" s="6">
        <f>IFERROR(IF(I218="",""&amp;VLOOKUP(B218,'Lists &amp; Settings'!$A$3:$D$200,4,FALSE),I218),"")</f>
        <v/>
      </c>
      <c r="J218" s="16" t="n"/>
      <c r="K218" s="17" t="n"/>
      <c r="L218" s="8">
        <f>IFERROR(IF(COUNTIF(A218:K218,"&lt;&gt;")=0,"",K218-TODAY()),"")</f>
        <v/>
      </c>
      <c r="M218" s="6">
        <f>IFERROR(IF(COUNTIF(A218:K218,"&lt;&gt;")=0,"",IF(K218&lt;TODAY(),"Expired",IF(K218&lt;=TODAY()+'Lists &amp; Settings'!$B$10,"Expiring Soon","OK"))),"" )</f>
        <v/>
      </c>
      <c r="N218" s="8">
        <f>IFERROR(IF(COUNTIF(A218:K218,"&lt;&gt;")=0,"", H218-SUMIFS(StockOut!$E:$E,StockOut!$B:$B,B218,StockOut!$C:$C,E218)), "" )</f>
        <v/>
      </c>
      <c r="O218" s="16">
        <f>IFERROR(IF(N218="","",N218*J218),"")</f>
        <v/>
      </c>
      <c r="P218" s="6" t="n"/>
    </row>
    <row r="219">
      <c r="A219" s="17" t="n"/>
      <c r="B219" s="6" t="n"/>
      <c r="C219" s="6">
        <f>IFERROR(VLOOKUP(B219,'Lists &amp; Settings'!$A$3:$D$200,2,FALSE),"")</f>
        <v/>
      </c>
      <c r="D219" s="6">
        <f>IFERROR(VLOOKUP(B219,'Lists &amp; Settings'!$A$3:$D$200,3,FALSE),"")</f>
        <v/>
      </c>
      <c r="E219" s="6" t="n"/>
      <c r="F219" s="6" t="n"/>
      <c r="G219" s="6" t="n"/>
      <c r="H219" s="6" t="n"/>
      <c r="I219" s="6">
        <f>IFERROR(IF(I219="",""&amp;VLOOKUP(B219,'Lists &amp; Settings'!$A$3:$D$200,4,FALSE),I219),"")</f>
        <v/>
      </c>
      <c r="J219" s="16" t="n"/>
      <c r="K219" s="17" t="n"/>
      <c r="L219" s="8">
        <f>IFERROR(IF(COUNTIF(A219:K219,"&lt;&gt;")=0,"",K219-TODAY()),"")</f>
        <v/>
      </c>
      <c r="M219" s="6">
        <f>IFERROR(IF(COUNTIF(A219:K219,"&lt;&gt;")=0,"",IF(K219&lt;TODAY(),"Expired",IF(K219&lt;=TODAY()+'Lists &amp; Settings'!$B$10,"Expiring Soon","OK"))),"" )</f>
        <v/>
      </c>
      <c r="N219" s="8">
        <f>IFERROR(IF(COUNTIF(A219:K219,"&lt;&gt;")=0,"", H219-SUMIFS(StockOut!$E:$E,StockOut!$B:$B,B219,StockOut!$C:$C,E219)), "" )</f>
        <v/>
      </c>
      <c r="O219" s="16">
        <f>IFERROR(IF(N219="","",N219*J219),"")</f>
        <v/>
      </c>
      <c r="P219" s="6" t="n"/>
    </row>
    <row r="220">
      <c r="A220" s="17" t="n"/>
      <c r="B220" s="6" t="n"/>
      <c r="C220" s="6">
        <f>IFERROR(VLOOKUP(B220,'Lists &amp; Settings'!$A$3:$D$200,2,FALSE),"")</f>
        <v/>
      </c>
      <c r="D220" s="6">
        <f>IFERROR(VLOOKUP(B220,'Lists &amp; Settings'!$A$3:$D$200,3,FALSE),"")</f>
        <v/>
      </c>
      <c r="E220" s="6" t="n"/>
      <c r="F220" s="6" t="n"/>
      <c r="G220" s="6" t="n"/>
      <c r="H220" s="6" t="n"/>
      <c r="I220" s="6">
        <f>IFERROR(IF(I220="",""&amp;VLOOKUP(B220,'Lists &amp; Settings'!$A$3:$D$200,4,FALSE),I220),"")</f>
        <v/>
      </c>
      <c r="J220" s="16" t="n"/>
      <c r="K220" s="17" t="n"/>
      <c r="L220" s="8">
        <f>IFERROR(IF(COUNTIF(A220:K220,"&lt;&gt;")=0,"",K220-TODAY()),"")</f>
        <v/>
      </c>
      <c r="M220" s="6">
        <f>IFERROR(IF(COUNTIF(A220:K220,"&lt;&gt;")=0,"",IF(K220&lt;TODAY(),"Expired",IF(K220&lt;=TODAY()+'Lists &amp; Settings'!$B$10,"Expiring Soon","OK"))),"" )</f>
        <v/>
      </c>
      <c r="N220" s="8">
        <f>IFERROR(IF(COUNTIF(A220:K220,"&lt;&gt;")=0,"", H220-SUMIFS(StockOut!$E:$E,StockOut!$B:$B,B220,StockOut!$C:$C,E220)), "" )</f>
        <v/>
      </c>
      <c r="O220" s="16">
        <f>IFERROR(IF(N220="","",N220*J220),"")</f>
        <v/>
      </c>
      <c r="P220" s="6" t="n"/>
    </row>
    <row r="221">
      <c r="A221" s="17" t="n"/>
      <c r="B221" s="6" t="n"/>
      <c r="C221" s="6">
        <f>IFERROR(VLOOKUP(B221,'Lists &amp; Settings'!$A$3:$D$200,2,FALSE),"")</f>
        <v/>
      </c>
      <c r="D221" s="6">
        <f>IFERROR(VLOOKUP(B221,'Lists &amp; Settings'!$A$3:$D$200,3,FALSE),"")</f>
        <v/>
      </c>
      <c r="E221" s="6" t="n"/>
      <c r="F221" s="6" t="n"/>
      <c r="G221" s="6" t="n"/>
      <c r="H221" s="6" t="n"/>
      <c r="I221" s="6">
        <f>IFERROR(IF(I221="",""&amp;VLOOKUP(B221,'Lists &amp; Settings'!$A$3:$D$200,4,FALSE),I221),"")</f>
        <v/>
      </c>
      <c r="J221" s="16" t="n"/>
      <c r="K221" s="17" t="n"/>
      <c r="L221" s="8">
        <f>IFERROR(IF(COUNTIF(A221:K221,"&lt;&gt;")=0,"",K221-TODAY()),"")</f>
        <v/>
      </c>
      <c r="M221" s="6">
        <f>IFERROR(IF(COUNTIF(A221:K221,"&lt;&gt;")=0,"",IF(K221&lt;TODAY(),"Expired",IF(K221&lt;=TODAY()+'Lists &amp; Settings'!$B$10,"Expiring Soon","OK"))),"" )</f>
        <v/>
      </c>
      <c r="N221" s="8">
        <f>IFERROR(IF(COUNTIF(A221:K221,"&lt;&gt;")=0,"", H221-SUMIFS(StockOut!$E:$E,StockOut!$B:$B,B221,StockOut!$C:$C,E221)), "" )</f>
        <v/>
      </c>
      <c r="O221" s="16">
        <f>IFERROR(IF(N221="","",N221*J221),"")</f>
        <v/>
      </c>
      <c r="P221" s="6" t="n"/>
    </row>
    <row r="222">
      <c r="A222" s="17" t="n"/>
      <c r="B222" s="6" t="n"/>
      <c r="C222" s="6">
        <f>IFERROR(VLOOKUP(B222,'Lists &amp; Settings'!$A$3:$D$200,2,FALSE),"")</f>
        <v/>
      </c>
      <c r="D222" s="6">
        <f>IFERROR(VLOOKUP(B222,'Lists &amp; Settings'!$A$3:$D$200,3,FALSE),"")</f>
        <v/>
      </c>
      <c r="E222" s="6" t="n"/>
      <c r="F222" s="6" t="n"/>
      <c r="G222" s="6" t="n"/>
      <c r="H222" s="6" t="n"/>
      <c r="I222" s="6">
        <f>IFERROR(IF(I222="",""&amp;VLOOKUP(B222,'Lists &amp; Settings'!$A$3:$D$200,4,FALSE),I222),"")</f>
        <v/>
      </c>
      <c r="J222" s="16" t="n"/>
      <c r="K222" s="17" t="n"/>
      <c r="L222" s="8">
        <f>IFERROR(IF(COUNTIF(A222:K222,"&lt;&gt;")=0,"",K222-TODAY()),"")</f>
        <v/>
      </c>
      <c r="M222" s="6">
        <f>IFERROR(IF(COUNTIF(A222:K222,"&lt;&gt;")=0,"",IF(K222&lt;TODAY(),"Expired",IF(K222&lt;=TODAY()+'Lists &amp; Settings'!$B$10,"Expiring Soon","OK"))),"" )</f>
        <v/>
      </c>
      <c r="N222" s="8">
        <f>IFERROR(IF(COUNTIF(A222:K222,"&lt;&gt;")=0,"", H222-SUMIFS(StockOut!$E:$E,StockOut!$B:$B,B222,StockOut!$C:$C,E222)), "" )</f>
        <v/>
      </c>
      <c r="O222" s="16">
        <f>IFERROR(IF(N222="","",N222*J222),"")</f>
        <v/>
      </c>
      <c r="P222" s="6" t="n"/>
    </row>
    <row r="223">
      <c r="A223" s="17" t="n"/>
      <c r="B223" s="6" t="n"/>
      <c r="C223" s="6">
        <f>IFERROR(VLOOKUP(B223,'Lists &amp; Settings'!$A$3:$D$200,2,FALSE),"")</f>
        <v/>
      </c>
      <c r="D223" s="6">
        <f>IFERROR(VLOOKUP(B223,'Lists &amp; Settings'!$A$3:$D$200,3,FALSE),"")</f>
        <v/>
      </c>
      <c r="E223" s="6" t="n"/>
      <c r="F223" s="6" t="n"/>
      <c r="G223" s="6" t="n"/>
      <c r="H223" s="6" t="n"/>
      <c r="I223" s="6">
        <f>IFERROR(IF(I223="",""&amp;VLOOKUP(B223,'Lists &amp; Settings'!$A$3:$D$200,4,FALSE),I223),"")</f>
        <v/>
      </c>
      <c r="J223" s="16" t="n"/>
      <c r="K223" s="17" t="n"/>
      <c r="L223" s="8">
        <f>IFERROR(IF(COUNTIF(A223:K223,"&lt;&gt;")=0,"",K223-TODAY()),"")</f>
        <v/>
      </c>
      <c r="M223" s="6">
        <f>IFERROR(IF(COUNTIF(A223:K223,"&lt;&gt;")=0,"",IF(K223&lt;TODAY(),"Expired",IF(K223&lt;=TODAY()+'Lists &amp; Settings'!$B$10,"Expiring Soon","OK"))),"" )</f>
        <v/>
      </c>
      <c r="N223" s="8">
        <f>IFERROR(IF(COUNTIF(A223:K223,"&lt;&gt;")=0,"", H223-SUMIFS(StockOut!$E:$E,StockOut!$B:$B,B223,StockOut!$C:$C,E223)), "" )</f>
        <v/>
      </c>
      <c r="O223" s="16">
        <f>IFERROR(IF(N223="","",N223*J223),"")</f>
        <v/>
      </c>
      <c r="P223" s="6" t="n"/>
    </row>
    <row r="224">
      <c r="A224" s="17" t="n"/>
      <c r="B224" s="6" t="n"/>
      <c r="C224" s="6">
        <f>IFERROR(VLOOKUP(B224,'Lists &amp; Settings'!$A$3:$D$200,2,FALSE),"")</f>
        <v/>
      </c>
      <c r="D224" s="6">
        <f>IFERROR(VLOOKUP(B224,'Lists &amp; Settings'!$A$3:$D$200,3,FALSE),"")</f>
        <v/>
      </c>
      <c r="E224" s="6" t="n"/>
      <c r="F224" s="6" t="n"/>
      <c r="G224" s="6" t="n"/>
      <c r="H224" s="6" t="n"/>
      <c r="I224" s="6">
        <f>IFERROR(IF(I224="",""&amp;VLOOKUP(B224,'Lists &amp; Settings'!$A$3:$D$200,4,FALSE),I224),"")</f>
        <v/>
      </c>
      <c r="J224" s="16" t="n"/>
      <c r="K224" s="17" t="n"/>
      <c r="L224" s="8">
        <f>IFERROR(IF(COUNTIF(A224:K224,"&lt;&gt;")=0,"",K224-TODAY()),"")</f>
        <v/>
      </c>
      <c r="M224" s="6">
        <f>IFERROR(IF(COUNTIF(A224:K224,"&lt;&gt;")=0,"",IF(K224&lt;TODAY(),"Expired",IF(K224&lt;=TODAY()+'Lists &amp; Settings'!$B$10,"Expiring Soon","OK"))),"" )</f>
        <v/>
      </c>
      <c r="N224" s="8">
        <f>IFERROR(IF(COUNTIF(A224:K224,"&lt;&gt;")=0,"", H224-SUMIFS(StockOut!$E:$E,StockOut!$B:$B,B224,StockOut!$C:$C,E224)), "" )</f>
        <v/>
      </c>
      <c r="O224" s="16">
        <f>IFERROR(IF(N224="","",N224*J224),"")</f>
        <v/>
      </c>
      <c r="P224" s="6" t="n"/>
    </row>
    <row r="225">
      <c r="A225" s="17" t="n"/>
      <c r="B225" s="6" t="n"/>
      <c r="C225" s="6">
        <f>IFERROR(VLOOKUP(B225,'Lists &amp; Settings'!$A$3:$D$200,2,FALSE),"")</f>
        <v/>
      </c>
      <c r="D225" s="6">
        <f>IFERROR(VLOOKUP(B225,'Lists &amp; Settings'!$A$3:$D$200,3,FALSE),"")</f>
        <v/>
      </c>
      <c r="E225" s="6" t="n"/>
      <c r="F225" s="6" t="n"/>
      <c r="G225" s="6" t="n"/>
      <c r="H225" s="6" t="n"/>
      <c r="I225" s="6">
        <f>IFERROR(IF(I225="",""&amp;VLOOKUP(B225,'Lists &amp; Settings'!$A$3:$D$200,4,FALSE),I225),"")</f>
        <v/>
      </c>
      <c r="J225" s="16" t="n"/>
      <c r="K225" s="17" t="n"/>
      <c r="L225" s="8">
        <f>IFERROR(IF(COUNTIF(A225:K225,"&lt;&gt;")=0,"",K225-TODAY()),"")</f>
        <v/>
      </c>
      <c r="M225" s="6">
        <f>IFERROR(IF(COUNTIF(A225:K225,"&lt;&gt;")=0,"",IF(K225&lt;TODAY(),"Expired",IF(K225&lt;=TODAY()+'Lists &amp; Settings'!$B$10,"Expiring Soon","OK"))),"" )</f>
        <v/>
      </c>
      <c r="N225" s="8">
        <f>IFERROR(IF(COUNTIF(A225:K225,"&lt;&gt;")=0,"", H225-SUMIFS(StockOut!$E:$E,StockOut!$B:$B,B225,StockOut!$C:$C,E225)), "" )</f>
        <v/>
      </c>
      <c r="O225" s="16">
        <f>IFERROR(IF(N225="","",N225*J225),"")</f>
        <v/>
      </c>
      <c r="P225" s="6" t="n"/>
    </row>
    <row r="226">
      <c r="A226" s="17" t="n"/>
      <c r="B226" s="6" t="n"/>
      <c r="C226" s="6">
        <f>IFERROR(VLOOKUP(B226,'Lists &amp; Settings'!$A$3:$D$200,2,FALSE),"")</f>
        <v/>
      </c>
      <c r="D226" s="6">
        <f>IFERROR(VLOOKUP(B226,'Lists &amp; Settings'!$A$3:$D$200,3,FALSE),"")</f>
        <v/>
      </c>
      <c r="E226" s="6" t="n"/>
      <c r="F226" s="6" t="n"/>
      <c r="G226" s="6" t="n"/>
      <c r="H226" s="6" t="n"/>
      <c r="I226" s="6">
        <f>IFERROR(IF(I226="",""&amp;VLOOKUP(B226,'Lists &amp; Settings'!$A$3:$D$200,4,FALSE),I226),"")</f>
        <v/>
      </c>
      <c r="J226" s="16" t="n"/>
      <c r="K226" s="17" t="n"/>
      <c r="L226" s="8">
        <f>IFERROR(IF(COUNTIF(A226:K226,"&lt;&gt;")=0,"",K226-TODAY()),"")</f>
        <v/>
      </c>
      <c r="M226" s="6">
        <f>IFERROR(IF(COUNTIF(A226:K226,"&lt;&gt;")=0,"",IF(K226&lt;TODAY(),"Expired",IF(K226&lt;=TODAY()+'Lists &amp; Settings'!$B$10,"Expiring Soon","OK"))),"" )</f>
        <v/>
      </c>
      <c r="N226" s="8">
        <f>IFERROR(IF(COUNTIF(A226:K226,"&lt;&gt;")=0,"", H226-SUMIFS(StockOut!$E:$E,StockOut!$B:$B,B226,StockOut!$C:$C,E226)), "" )</f>
        <v/>
      </c>
      <c r="O226" s="16">
        <f>IFERROR(IF(N226="","",N226*J226),"")</f>
        <v/>
      </c>
      <c r="P226" s="6" t="n"/>
    </row>
    <row r="227">
      <c r="A227" s="17" t="n"/>
      <c r="B227" s="6" t="n"/>
      <c r="C227" s="6">
        <f>IFERROR(VLOOKUP(B227,'Lists &amp; Settings'!$A$3:$D$200,2,FALSE),"")</f>
        <v/>
      </c>
      <c r="D227" s="6">
        <f>IFERROR(VLOOKUP(B227,'Lists &amp; Settings'!$A$3:$D$200,3,FALSE),"")</f>
        <v/>
      </c>
      <c r="E227" s="6" t="n"/>
      <c r="F227" s="6" t="n"/>
      <c r="G227" s="6" t="n"/>
      <c r="H227" s="6" t="n"/>
      <c r="I227" s="6">
        <f>IFERROR(IF(I227="",""&amp;VLOOKUP(B227,'Lists &amp; Settings'!$A$3:$D$200,4,FALSE),I227),"")</f>
        <v/>
      </c>
      <c r="J227" s="16" t="n"/>
      <c r="K227" s="17" t="n"/>
      <c r="L227" s="8">
        <f>IFERROR(IF(COUNTIF(A227:K227,"&lt;&gt;")=0,"",K227-TODAY()),"")</f>
        <v/>
      </c>
      <c r="M227" s="6">
        <f>IFERROR(IF(COUNTIF(A227:K227,"&lt;&gt;")=0,"",IF(K227&lt;TODAY(),"Expired",IF(K227&lt;=TODAY()+'Lists &amp; Settings'!$B$10,"Expiring Soon","OK"))),"" )</f>
        <v/>
      </c>
      <c r="N227" s="8">
        <f>IFERROR(IF(COUNTIF(A227:K227,"&lt;&gt;")=0,"", H227-SUMIFS(StockOut!$E:$E,StockOut!$B:$B,B227,StockOut!$C:$C,E227)), "" )</f>
        <v/>
      </c>
      <c r="O227" s="16">
        <f>IFERROR(IF(N227="","",N227*J227),"")</f>
        <v/>
      </c>
      <c r="P227" s="6" t="n"/>
    </row>
    <row r="228">
      <c r="A228" s="17" t="n"/>
      <c r="B228" s="6" t="n"/>
      <c r="C228" s="6">
        <f>IFERROR(VLOOKUP(B228,'Lists &amp; Settings'!$A$3:$D$200,2,FALSE),"")</f>
        <v/>
      </c>
      <c r="D228" s="6">
        <f>IFERROR(VLOOKUP(B228,'Lists &amp; Settings'!$A$3:$D$200,3,FALSE),"")</f>
        <v/>
      </c>
      <c r="E228" s="6" t="n"/>
      <c r="F228" s="6" t="n"/>
      <c r="G228" s="6" t="n"/>
      <c r="H228" s="6" t="n"/>
      <c r="I228" s="6">
        <f>IFERROR(IF(I228="",""&amp;VLOOKUP(B228,'Lists &amp; Settings'!$A$3:$D$200,4,FALSE),I228),"")</f>
        <v/>
      </c>
      <c r="J228" s="16" t="n"/>
      <c r="K228" s="17" t="n"/>
      <c r="L228" s="8">
        <f>IFERROR(IF(COUNTIF(A228:K228,"&lt;&gt;")=0,"",K228-TODAY()),"")</f>
        <v/>
      </c>
      <c r="M228" s="6">
        <f>IFERROR(IF(COUNTIF(A228:K228,"&lt;&gt;")=0,"",IF(K228&lt;TODAY(),"Expired",IF(K228&lt;=TODAY()+'Lists &amp; Settings'!$B$10,"Expiring Soon","OK"))),"" )</f>
        <v/>
      </c>
      <c r="N228" s="8">
        <f>IFERROR(IF(COUNTIF(A228:K228,"&lt;&gt;")=0,"", H228-SUMIFS(StockOut!$E:$E,StockOut!$B:$B,B228,StockOut!$C:$C,E228)), "" )</f>
        <v/>
      </c>
      <c r="O228" s="16">
        <f>IFERROR(IF(N228="","",N228*J228),"")</f>
        <v/>
      </c>
      <c r="P228" s="6" t="n"/>
    </row>
    <row r="229">
      <c r="A229" s="17" t="n"/>
      <c r="B229" s="6" t="n"/>
      <c r="C229" s="6">
        <f>IFERROR(VLOOKUP(B229,'Lists &amp; Settings'!$A$3:$D$200,2,FALSE),"")</f>
        <v/>
      </c>
      <c r="D229" s="6">
        <f>IFERROR(VLOOKUP(B229,'Lists &amp; Settings'!$A$3:$D$200,3,FALSE),"")</f>
        <v/>
      </c>
      <c r="E229" s="6" t="n"/>
      <c r="F229" s="6" t="n"/>
      <c r="G229" s="6" t="n"/>
      <c r="H229" s="6" t="n"/>
      <c r="I229" s="6">
        <f>IFERROR(IF(I229="",""&amp;VLOOKUP(B229,'Lists &amp; Settings'!$A$3:$D$200,4,FALSE),I229),"")</f>
        <v/>
      </c>
      <c r="J229" s="16" t="n"/>
      <c r="K229" s="17" t="n"/>
      <c r="L229" s="8">
        <f>IFERROR(IF(COUNTIF(A229:K229,"&lt;&gt;")=0,"",K229-TODAY()),"")</f>
        <v/>
      </c>
      <c r="M229" s="6">
        <f>IFERROR(IF(COUNTIF(A229:K229,"&lt;&gt;")=0,"",IF(K229&lt;TODAY(),"Expired",IF(K229&lt;=TODAY()+'Lists &amp; Settings'!$B$10,"Expiring Soon","OK"))),"" )</f>
        <v/>
      </c>
      <c r="N229" s="8">
        <f>IFERROR(IF(COUNTIF(A229:K229,"&lt;&gt;")=0,"", H229-SUMIFS(StockOut!$E:$E,StockOut!$B:$B,B229,StockOut!$C:$C,E229)), "" )</f>
        <v/>
      </c>
      <c r="O229" s="16">
        <f>IFERROR(IF(N229="","",N229*J229),"")</f>
        <v/>
      </c>
      <c r="P229" s="6" t="n"/>
    </row>
    <row r="230">
      <c r="A230" s="17" t="n"/>
      <c r="B230" s="6" t="n"/>
      <c r="C230" s="6">
        <f>IFERROR(VLOOKUP(B230,'Lists &amp; Settings'!$A$3:$D$200,2,FALSE),"")</f>
        <v/>
      </c>
      <c r="D230" s="6">
        <f>IFERROR(VLOOKUP(B230,'Lists &amp; Settings'!$A$3:$D$200,3,FALSE),"")</f>
        <v/>
      </c>
      <c r="E230" s="6" t="n"/>
      <c r="F230" s="6" t="n"/>
      <c r="G230" s="6" t="n"/>
      <c r="H230" s="6" t="n"/>
      <c r="I230" s="6">
        <f>IFERROR(IF(I230="",""&amp;VLOOKUP(B230,'Lists &amp; Settings'!$A$3:$D$200,4,FALSE),I230),"")</f>
        <v/>
      </c>
      <c r="J230" s="16" t="n"/>
      <c r="K230" s="17" t="n"/>
      <c r="L230" s="8">
        <f>IFERROR(IF(COUNTIF(A230:K230,"&lt;&gt;")=0,"",K230-TODAY()),"")</f>
        <v/>
      </c>
      <c r="M230" s="6">
        <f>IFERROR(IF(COUNTIF(A230:K230,"&lt;&gt;")=0,"",IF(K230&lt;TODAY(),"Expired",IF(K230&lt;=TODAY()+'Lists &amp; Settings'!$B$10,"Expiring Soon","OK"))),"" )</f>
        <v/>
      </c>
      <c r="N230" s="8">
        <f>IFERROR(IF(COUNTIF(A230:K230,"&lt;&gt;")=0,"", H230-SUMIFS(StockOut!$E:$E,StockOut!$B:$B,B230,StockOut!$C:$C,E230)), "" )</f>
        <v/>
      </c>
      <c r="O230" s="16">
        <f>IFERROR(IF(N230="","",N230*J230),"")</f>
        <v/>
      </c>
      <c r="P230" s="6" t="n"/>
    </row>
    <row r="231">
      <c r="A231" s="17" t="n"/>
      <c r="B231" s="6" t="n"/>
      <c r="C231" s="6">
        <f>IFERROR(VLOOKUP(B231,'Lists &amp; Settings'!$A$3:$D$200,2,FALSE),"")</f>
        <v/>
      </c>
      <c r="D231" s="6">
        <f>IFERROR(VLOOKUP(B231,'Lists &amp; Settings'!$A$3:$D$200,3,FALSE),"")</f>
        <v/>
      </c>
      <c r="E231" s="6" t="n"/>
      <c r="F231" s="6" t="n"/>
      <c r="G231" s="6" t="n"/>
      <c r="H231" s="6" t="n"/>
      <c r="I231" s="6">
        <f>IFERROR(IF(I231="",""&amp;VLOOKUP(B231,'Lists &amp; Settings'!$A$3:$D$200,4,FALSE),I231),"")</f>
        <v/>
      </c>
      <c r="J231" s="16" t="n"/>
      <c r="K231" s="17" t="n"/>
      <c r="L231" s="8">
        <f>IFERROR(IF(COUNTIF(A231:K231,"&lt;&gt;")=0,"",K231-TODAY()),"")</f>
        <v/>
      </c>
      <c r="M231" s="6">
        <f>IFERROR(IF(COUNTIF(A231:K231,"&lt;&gt;")=0,"",IF(K231&lt;TODAY(),"Expired",IF(K231&lt;=TODAY()+'Lists &amp; Settings'!$B$10,"Expiring Soon","OK"))),"" )</f>
        <v/>
      </c>
      <c r="N231" s="8">
        <f>IFERROR(IF(COUNTIF(A231:K231,"&lt;&gt;")=0,"", H231-SUMIFS(StockOut!$E:$E,StockOut!$B:$B,B231,StockOut!$C:$C,E231)), "" )</f>
        <v/>
      </c>
      <c r="O231" s="16">
        <f>IFERROR(IF(N231="","",N231*J231),"")</f>
        <v/>
      </c>
      <c r="P231" s="6" t="n"/>
    </row>
    <row r="232">
      <c r="A232" s="17" t="n"/>
      <c r="B232" s="6" t="n"/>
      <c r="C232" s="6">
        <f>IFERROR(VLOOKUP(B232,'Lists &amp; Settings'!$A$3:$D$200,2,FALSE),"")</f>
        <v/>
      </c>
      <c r="D232" s="6">
        <f>IFERROR(VLOOKUP(B232,'Lists &amp; Settings'!$A$3:$D$200,3,FALSE),"")</f>
        <v/>
      </c>
      <c r="E232" s="6" t="n"/>
      <c r="F232" s="6" t="n"/>
      <c r="G232" s="6" t="n"/>
      <c r="H232" s="6" t="n"/>
      <c r="I232" s="6">
        <f>IFERROR(IF(I232="",""&amp;VLOOKUP(B232,'Lists &amp; Settings'!$A$3:$D$200,4,FALSE),I232),"")</f>
        <v/>
      </c>
      <c r="J232" s="16" t="n"/>
      <c r="K232" s="17" t="n"/>
      <c r="L232" s="8">
        <f>IFERROR(IF(COUNTIF(A232:K232,"&lt;&gt;")=0,"",K232-TODAY()),"")</f>
        <v/>
      </c>
      <c r="M232" s="6">
        <f>IFERROR(IF(COUNTIF(A232:K232,"&lt;&gt;")=0,"",IF(K232&lt;TODAY(),"Expired",IF(K232&lt;=TODAY()+'Lists &amp; Settings'!$B$10,"Expiring Soon","OK"))),"" )</f>
        <v/>
      </c>
      <c r="N232" s="8">
        <f>IFERROR(IF(COUNTIF(A232:K232,"&lt;&gt;")=0,"", H232-SUMIFS(StockOut!$E:$E,StockOut!$B:$B,B232,StockOut!$C:$C,E232)), "" )</f>
        <v/>
      </c>
      <c r="O232" s="16">
        <f>IFERROR(IF(N232="","",N232*J232),"")</f>
        <v/>
      </c>
      <c r="P232" s="6" t="n"/>
    </row>
    <row r="233">
      <c r="A233" s="17" t="n"/>
      <c r="B233" s="6" t="n"/>
      <c r="C233" s="6">
        <f>IFERROR(VLOOKUP(B233,'Lists &amp; Settings'!$A$3:$D$200,2,FALSE),"")</f>
        <v/>
      </c>
      <c r="D233" s="6">
        <f>IFERROR(VLOOKUP(B233,'Lists &amp; Settings'!$A$3:$D$200,3,FALSE),"")</f>
        <v/>
      </c>
      <c r="E233" s="6" t="n"/>
      <c r="F233" s="6" t="n"/>
      <c r="G233" s="6" t="n"/>
      <c r="H233" s="6" t="n"/>
      <c r="I233" s="6">
        <f>IFERROR(IF(I233="",""&amp;VLOOKUP(B233,'Lists &amp; Settings'!$A$3:$D$200,4,FALSE),I233),"")</f>
        <v/>
      </c>
      <c r="J233" s="16" t="n"/>
      <c r="K233" s="17" t="n"/>
      <c r="L233" s="8">
        <f>IFERROR(IF(COUNTIF(A233:K233,"&lt;&gt;")=0,"",K233-TODAY()),"")</f>
        <v/>
      </c>
      <c r="M233" s="6">
        <f>IFERROR(IF(COUNTIF(A233:K233,"&lt;&gt;")=0,"",IF(K233&lt;TODAY(),"Expired",IF(K233&lt;=TODAY()+'Lists &amp; Settings'!$B$10,"Expiring Soon","OK"))),"" )</f>
        <v/>
      </c>
      <c r="N233" s="8">
        <f>IFERROR(IF(COUNTIF(A233:K233,"&lt;&gt;")=0,"", H233-SUMIFS(StockOut!$E:$E,StockOut!$B:$B,B233,StockOut!$C:$C,E233)), "" )</f>
        <v/>
      </c>
      <c r="O233" s="16">
        <f>IFERROR(IF(N233="","",N233*J233),"")</f>
        <v/>
      </c>
      <c r="P233" s="6" t="n"/>
    </row>
    <row r="234">
      <c r="A234" s="17" t="n"/>
      <c r="B234" s="6" t="n"/>
      <c r="C234" s="6">
        <f>IFERROR(VLOOKUP(B234,'Lists &amp; Settings'!$A$3:$D$200,2,FALSE),"")</f>
        <v/>
      </c>
      <c r="D234" s="6">
        <f>IFERROR(VLOOKUP(B234,'Lists &amp; Settings'!$A$3:$D$200,3,FALSE),"")</f>
        <v/>
      </c>
      <c r="E234" s="6" t="n"/>
      <c r="F234" s="6" t="n"/>
      <c r="G234" s="6" t="n"/>
      <c r="H234" s="6" t="n"/>
      <c r="I234" s="6">
        <f>IFERROR(IF(I234="",""&amp;VLOOKUP(B234,'Lists &amp; Settings'!$A$3:$D$200,4,FALSE),I234),"")</f>
        <v/>
      </c>
      <c r="J234" s="16" t="n"/>
      <c r="K234" s="17" t="n"/>
      <c r="L234" s="8">
        <f>IFERROR(IF(COUNTIF(A234:K234,"&lt;&gt;")=0,"",K234-TODAY()),"")</f>
        <v/>
      </c>
      <c r="M234" s="6">
        <f>IFERROR(IF(COUNTIF(A234:K234,"&lt;&gt;")=0,"",IF(K234&lt;TODAY(),"Expired",IF(K234&lt;=TODAY()+'Lists &amp; Settings'!$B$10,"Expiring Soon","OK"))),"" )</f>
        <v/>
      </c>
      <c r="N234" s="8">
        <f>IFERROR(IF(COUNTIF(A234:K234,"&lt;&gt;")=0,"", H234-SUMIFS(StockOut!$E:$E,StockOut!$B:$B,B234,StockOut!$C:$C,E234)), "" )</f>
        <v/>
      </c>
      <c r="O234" s="16">
        <f>IFERROR(IF(N234="","",N234*J234),"")</f>
        <v/>
      </c>
      <c r="P234" s="6" t="n"/>
    </row>
    <row r="235">
      <c r="A235" s="17" t="n"/>
      <c r="B235" s="6" t="n"/>
      <c r="C235" s="6">
        <f>IFERROR(VLOOKUP(B235,'Lists &amp; Settings'!$A$3:$D$200,2,FALSE),"")</f>
        <v/>
      </c>
      <c r="D235" s="6">
        <f>IFERROR(VLOOKUP(B235,'Lists &amp; Settings'!$A$3:$D$200,3,FALSE),"")</f>
        <v/>
      </c>
      <c r="E235" s="6" t="n"/>
      <c r="F235" s="6" t="n"/>
      <c r="G235" s="6" t="n"/>
      <c r="H235" s="6" t="n"/>
      <c r="I235" s="6">
        <f>IFERROR(IF(I235="",""&amp;VLOOKUP(B235,'Lists &amp; Settings'!$A$3:$D$200,4,FALSE),I235),"")</f>
        <v/>
      </c>
      <c r="J235" s="16" t="n"/>
      <c r="K235" s="17" t="n"/>
      <c r="L235" s="8">
        <f>IFERROR(IF(COUNTIF(A235:K235,"&lt;&gt;")=0,"",K235-TODAY()),"")</f>
        <v/>
      </c>
      <c r="M235" s="6">
        <f>IFERROR(IF(COUNTIF(A235:K235,"&lt;&gt;")=0,"",IF(K235&lt;TODAY(),"Expired",IF(K235&lt;=TODAY()+'Lists &amp; Settings'!$B$10,"Expiring Soon","OK"))),"" )</f>
        <v/>
      </c>
      <c r="N235" s="8">
        <f>IFERROR(IF(COUNTIF(A235:K235,"&lt;&gt;")=0,"", H235-SUMIFS(StockOut!$E:$E,StockOut!$B:$B,B235,StockOut!$C:$C,E235)), "" )</f>
        <v/>
      </c>
      <c r="O235" s="16">
        <f>IFERROR(IF(N235="","",N235*J235),"")</f>
        <v/>
      </c>
      <c r="P235" s="6" t="n"/>
    </row>
    <row r="236">
      <c r="A236" s="17" t="n"/>
      <c r="B236" s="6" t="n"/>
      <c r="C236" s="6">
        <f>IFERROR(VLOOKUP(B236,'Lists &amp; Settings'!$A$3:$D$200,2,FALSE),"")</f>
        <v/>
      </c>
      <c r="D236" s="6">
        <f>IFERROR(VLOOKUP(B236,'Lists &amp; Settings'!$A$3:$D$200,3,FALSE),"")</f>
        <v/>
      </c>
      <c r="E236" s="6" t="n"/>
      <c r="F236" s="6" t="n"/>
      <c r="G236" s="6" t="n"/>
      <c r="H236" s="6" t="n"/>
      <c r="I236" s="6">
        <f>IFERROR(IF(I236="",""&amp;VLOOKUP(B236,'Lists &amp; Settings'!$A$3:$D$200,4,FALSE),I236),"")</f>
        <v/>
      </c>
      <c r="J236" s="16" t="n"/>
      <c r="K236" s="17" t="n"/>
      <c r="L236" s="8">
        <f>IFERROR(IF(COUNTIF(A236:K236,"&lt;&gt;")=0,"",K236-TODAY()),"")</f>
        <v/>
      </c>
      <c r="M236" s="6">
        <f>IFERROR(IF(COUNTIF(A236:K236,"&lt;&gt;")=0,"",IF(K236&lt;TODAY(),"Expired",IF(K236&lt;=TODAY()+'Lists &amp; Settings'!$B$10,"Expiring Soon","OK"))),"" )</f>
        <v/>
      </c>
      <c r="N236" s="8">
        <f>IFERROR(IF(COUNTIF(A236:K236,"&lt;&gt;")=0,"", H236-SUMIFS(StockOut!$E:$E,StockOut!$B:$B,B236,StockOut!$C:$C,E236)), "" )</f>
        <v/>
      </c>
      <c r="O236" s="16">
        <f>IFERROR(IF(N236="","",N236*J236),"")</f>
        <v/>
      </c>
      <c r="P236" s="6" t="n"/>
    </row>
    <row r="237">
      <c r="A237" s="17" t="n"/>
      <c r="B237" s="6" t="n"/>
      <c r="C237" s="6">
        <f>IFERROR(VLOOKUP(B237,'Lists &amp; Settings'!$A$3:$D$200,2,FALSE),"")</f>
        <v/>
      </c>
      <c r="D237" s="6">
        <f>IFERROR(VLOOKUP(B237,'Lists &amp; Settings'!$A$3:$D$200,3,FALSE),"")</f>
        <v/>
      </c>
      <c r="E237" s="6" t="n"/>
      <c r="F237" s="6" t="n"/>
      <c r="G237" s="6" t="n"/>
      <c r="H237" s="6" t="n"/>
      <c r="I237" s="6">
        <f>IFERROR(IF(I237="",""&amp;VLOOKUP(B237,'Lists &amp; Settings'!$A$3:$D$200,4,FALSE),I237),"")</f>
        <v/>
      </c>
      <c r="J237" s="16" t="n"/>
      <c r="K237" s="17" t="n"/>
      <c r="L237" s="8">
        <f>IFERROR(IF(COUNTIF(A237:K237,"&lt;&gt;")=0,"",K237-TODAY()),"")</f>
        <v/>
      </c>
      <c r="M237" s="6">
        <f>IFERROR(IF(COUNTIF(A237:K237,"&lt;&gt;")=0,"",IF(K237&lt;TODAY(),"Expired",IF(K237&lt;=TODAY()+'Lists &amp; Settings'!$B$10,"Expiring Soon","OK"))),"" )</f>
        <v/>
      </c>
      <c r="N237" s="8">
        <f>IFERROR(IF(COUNTIF(A237:K237,"&lt;&gt;")=0,"", H237-SUMIFS(StockOut!$E:$E,StockOut!$B:$B,B237,StockOut!$C:$C,E237)), "" )</f>
        <v/>
      </c>
      <c r="O237" s="16">
        <f>IFERROR(IF(N237="","",N237*J237),"")</f>
        <v/>
      </c>
      <c r="P237" s="6" t="n"/>
    </row>
    <row r="238">
      <c r="A238" s="17" t="n"/>
      <c r="B238" s="6" t="n"/>
      <c r="C238" s="6">
        <f>IFERROR(VLOOKUP(B238,'Lists &amp; Settings'!$A$3:$D$200,2,FALSE),"")</f>
        <v/>
      </c>
      <c r="D238" s="6">
        <f>IFERROR(VLOOKUP(B238,'Lists &amp; Settings'!$A$3:$D$200,3,FALSE),"")</f>
        <v/>
      </c>
      <c r="E238" s="6" t="n"/>
      <c r="F238" s="6" t="n"/>
      <c r="G238" s="6" t="n"/>
      <c r="H238" s="6" t="n"/>
      <c r="I238" s="6">
        <f>IFERROR(IF(I238="",""&amp;VLOOKUP(B238,'Lists &amp; Settings'!$A$3:$D$200,4,FALSE),I238),"")</f>
        <v/>
      </c>
      <c r="J238" s="16" t="n"/>
      <c r="K238" s="17" t="n"/>
      <c r="L238" s="8">
        <f>IFERROR(IF(COUNTIF(A238:K238,"&lt;&gt;")=0,"",K238-TODAY()),"")</f>
        <v/>
      </c>
      <c r="M238" s="6">
        <f>IFERROR(IF(COUNTIF(A238:K238,"&lt;&gt;")=0,"",IF(K238&lt;TODAY(),"Expired",IF(K238&lt;=TODAY()+'Lists &amp; Settings'!$B$10,"Expiring Soon","OK"))),"" )</f>
        <v/>
      </c>
      <c r="N238" s="8">
        <f>IFERROR(IF(COUNTIF(A238:K238,"&lt;&gt;")=0,"", H238-SUMIFS(StockOut!$E:$E,StockOut!$B:$B,B238,StockOut!$C:$C,E238)), "" )</f>
        <v/>
      </c>
      <c r="O238" s="16">
        <f>IFERROR(IF(N238="","",N238*J238),"")</f>
        <v/>
      </c>
      <c r="P238" s="6" t="n"/>
    </row>
    <row r="239">
      <c r="A239" s="17" t="n"/>
      <c r="B239" s="6" t="n"/>
      <c r="C239" s="6">
        <f>IFERROR(VLOOKUP(B239,'Lists &amp; Settings'!$A$3:$D$200,2,FALSE),"")</f>
        <v/>
      </c>
      <c r="D239" s="6">
        <f>IFERROR(VLOOKUP(B239,'Lists &amp; Settings'!$A$3:$D$200,3,FALSE),"")</f>
        <v/>
      </c>
      <c r="E239" s="6" t="n"/>
      <c r="F239" s="6" t="n"/>
      <c r="G239" s="6" t="n"/>
      <c r="H239" s="6" t="n"/>
      <c r="I239" s="6">
        <f>IFERROR(IF(I239="",""&amp;VLOOKUP(B239,'Lists &amp; Settings'!$A$3:$D$200,4,FALSE),I239),"")</f>
        <v/>
      </c>
      <c r="J239" s="16" t="n"/>
      <c r="K239" s="17" t="n"/>
      <c r="L239" s="8">
        <f>IFERROR(IF(COUNTIF(A239:K239,"&lt;&gt;")=0,"",K239-TODAY()),"")</f>
        <v/>
      </c>
      <c r="M239" s="6">
        <f>IFERROR(IF(COUNTIF(A239:K239,"&lt;&gt;")=0,"",IF(K239&lt;TODAY(),"Expired",IF(K239&lt;=TODAY()+'Lists &amp; Settings'!$B$10,"Expiring Soon","OK"))),"" )</f>
        <v/>
      </c>
      <c r="N239" s="8">
        <f>IFERROR(IF(COUNTIF(A239:K239,"&lt;&gt;")=0,"", H239-SUMIFS(StockOut!$E:$E,StockOut!$B:$B,B239,StockOut!$C:$C,E239)), "" )</f>
        <v/>
      </c>
      <c r="O239" s="16">
        <f>IFERROR(IF(N239="","",N239*J239),"")</f>
        <v/>
      </c>
      <c r="P239" s="6" t="n"/>
    </row>
    <row r="240">
      <c r="A240" s="17" t="n"/>
      <c r="B240" s="6" t="n"/>
      <c r="C240" s="6">
        <f>IFERROR(VLOOKUP(B240,'Lists &amp; Settings'!$A$3:$D$200,2,FALSE),"")</f>
        <v/>
      </c>
      <c r="D240" s="6">
        <f>IFERROR(VLOOKUP(B240,'Lists &amp; Settings'!$A$3:$D$200,3,FALSE),"")</f>
        <v/>
      </c>
      <c r="E240" s="6" t="n"/>
      <c r="F240" s="6" t="n"/>
      <c r="G240" s="6" t="n"/>
      <c r="H240" s="6" t="n"/>
      <c r="I240" s="6">
        <f>IFERROR(IF(I240="",""&amp;VLOOKUP(B240,'Lists &amp; Settings'!$A$3:$D$200,4,FALSE),I240),"")</f>
        <v/>
      </c>
      <c r="J240" s="16" t="n"/>
      <c r="K240" s="17" t="n"/>
      <c r="L240" s="8">
        <f>IFERROR(IF(COUNTIF(A240:K240,"&lt;&gt;")=0,"",K240-TODAY()),"")</f>
        <v/>
      </c>
      <c r="M240" s="6">
        <f>IFERROR(IF(COUNTIF(A240:K240,"&lt;&gt;")=0,"",IF(K240&lt;TODAY(),"Expired",IF(K240&lt;=TODAY()+'Lists &amp; Settings'!$B$10,"Expiring Soon","OK"))),"" )</f>
        <v/>
      </c>
      <c r="N240" s="8">
        <f>IFERROR(IF(COUNTIF(A240:K240,"&lt;&gt;")=0,"", H240-SUMIFS(StockOut!$E:$E,StockOut!$B:$B,B240,StockOut!$C:$C,E240)), "" )</f>
        <v/>
      </c>
      <c r="O240" s="16">
        <f>IFERROR(IF(N240="","",N240*J240),"")</f>
        <v/>
      </c>
      <c r="P240" s="6" t="n"/>
    </row>
    <row r="241">
      <c r="A241" s="17" t="n"/>
      <c r="B241" s="6" t="n"/>
      <c r="C241" s="6">
        <f>IFERROR(VLOOKUP(B241,'Lists &amp; Settings'!$A$3:$D$200,2,FALSE),"")</f>
        <v/>
      </c>
      <c r="D241" s="6">
        <f>IFERROR(VLOOKUP(B241,'Lists &amp; Settings'!$A$3:$D$200,3,FALSE),"")</f>
        <v/>
      </c>
      <c r="E241" s="6" t="n"/>
      <c r="F241" s="6" t="n"/>
      <c r="G241" s="6" t="n"/>
      <c r="H241" s="6" t="n"/>
      <c r="I241" s="6">
        <f>IFERROR(IF(I241="",""&amp;VLOOKUP(B241,'Lists &amp; Settings'!$A$3:$D$200,4,FALSE),I241),"")</f>
        <v/>
      </c>
      <c r="J241" s="16" t="n"/>
      <c r="K241" s="17" t="n"/>
      <c r="L241" s="8">
        <f>IFERROR(IF(COUNTIF(A241:K241,"&lt;&gt;")=0,"",K241-TODAY()),"")</f>
        <v/>
      </c>
      <c r="M241" s="6">
        <f>IFERROR(IF(COUNTIF(A241:K241,"&lt;&gt;")=0,"",IF(K241&lt;TODAY(),"Expired",IF(K241&lt;=TODAY()+'Lists &amp; Settings'!$B$10,"Expiring Soon","OK"))),"" )</f>
        <v/>
      </c>
      <c r="N241" s="8">
        <f>IFERROR(IF(COUNTIF(A241:K241,"&lt;&gt;")=0,"", H241-SUMIFS(StockOut!$E:$E,StockOut!$B:$B,B241,StockOut!$C:$C,E241)), "" )</f>
        <v/>
      </c>
      <c r="O241" s="16">
        <f>IFERROR(IF(N241="","",N241*J241),"")</f>
        <v/>
      </c>
      <c r="P241" s="6" t="n"/>
    </row>
    <row r="242">
      <c r="A242" s="17" t="n"/>
      <c r="B242" s="6" t="n"/>
      <c r="C242" s="6">
        <f>IFERROR(VLOOKUP(B242,'Lists &amp; Settings'!$A$3:$D$200,2,FALSE),"")</f>
        <v/>
      </c>
      <c r="D242" s="6">
        <f>IFERROR(VLOOKUP(B242,'Lists &amp; Settings'!$A$3:$D$200,3,FALSE),"")</f>
        <v/>
      </c>
      <c r="E242" s="6" t="n"/>
      <c r="F242" s="6" t="n"/>
      <c r="G242" s="6" t="n"/>
      <c r="H242" s="6" t="n"/>
      <c r="I242" s="6">
        <f>IFERROR(IF(I242="",""&amp;VLOOKUP(B242,'Lists &amp; Settings'!$A$3:$D$200,4,FALSE),I242),"")</f>
        <v/>
      </c>
      <c r="J242" s="16" t="n"/>
      <c r="K242" s="17" t="n"/>
      <c r="L242" s="8">
        <f>IFERROR(IF(COUNTIF(A242:K242,"&lt;&gt;")=0,"",K242-TODAY()),"")</f>
        <v/>
      </c>
      <c r="M242" s="6">
        <f>IFERROR(IF(COUNTIF(A242:K242,"&lt;&gt;")=0,"",IF(K242&lt;TODAY(),"Expired",IF(K242&lt;=TODAY()+'Lists &amp; Settings'!$B$10,"Expiring Soon","OK"))),"" )</f>
        <v/>
      </c>
      <c r="N242" s="8">
        <f>IFERROR(IF(COUNTIF(A242:K242,"&lt;&gt;")=0,"", H242-SUMIFS(StockOut!$E:$E,StockOut!$B:$B,B242,StockOut!$C:$C,E242)), "" )</f>
        <v/>
      </c>
      <c r="O242" s="16">
        <f>IFERROR(IF(N242="","",N242*J242),"")</f>
        <v/>
      </c>
      <c r="P242" s="6" t="n"/>
    </row>
    <row r="243">
      <c r="A243" s="17" t="n"/>
      <c r="B243" s="6" t="n"/>
      <c r="C243" s="6">
        <f>IFERROR(VLOOKUP(B243,'Lists &amp; Settings'!$A$3:$D$200,2,FALSE),"")</f>
        <v/>
      </c>
      <c r="D243" s="6">
        <f>IFERROR(VLOOKUP(B243,'Lists &amp; Settings'!$A$3:$D$200,3,FALSE),"")</f>
        <v/>
      </c>
      <c r="E243" s="6" t="n"/>
      <c r="F243" s="6" t="n"/>
      <c r="G243" s="6" t="n"/>
      <c r="H243" s="6" t="n"/>
      <c r="I243" s="6">
        <f>IFERROR(IF(I243="",""&amp;VLOOKUP(B243,'Lists &amp; Settings'!$A$3:$D$200,4,FALSE),I243),"")</f>
        <v/>
      </c>
      <c r="J243" s="16" t="n"/>
      <c r="K243" s="17" t="n"/>
      <c r="L243" s="8">
        <f>IFERROR(IF(COUNTIF(A243:K243,"&lt;&gt;")=0,"",K243-TODAY()),"")</f>
        <v/>
      </c>
      <c r="M243" s="6">
        <f>IFERROR(IF(COUNTIF(A243:K243,"&lt;&gt;")=0,"",IF(K243&lt;TODAY(),"Expired",IF(K243&lt;=TODAY()+'Lists &amp; Settings'!$B$10,"Expiring Soon","OK"))),"" )</f>
        <v/>
      </c>
      <c r="N243" s="8">
        <f>IFERROR(IF(COUNTIF(A243:K243,"&lt;&gt;")=0,"", H243-SUMIFS(StockOut!$E:$E,StockOut!$B:$B,B243,StockOut!$C:$C,E243)), "" )</f>
        <v/>
      </c>
      <c r="O243" s="16">
        <f>IFERROR(IF(N243="","",N243*J243),"")</f>
        <v/>
      </c>
      <c r="P243" s="6" t="n"/>
    </row>
    <row r="244">
      <c r="A244" s="17" t="n"/>
      <c r="B244" s="6" t="n"/>
      <c r="C244" s="6">
        <f>IFERROR(VLOOKUP(B244,'Lists &amp; Settings'!$A$3:$D$200,2,FALSE),"")</f>
        <v/>
      </c>
      <c r="D244" s="6">
        <f>IFERROR(VLOOKUP(B244,'Lists &amp; Settings'!$A$3:$D$200,3,FALSE),"")</f>
        <v/>
      </c>
      <c r="E244" s="6" t="n"/>
      <c r="F244" s="6" t="n"/>
      <c r="G244" s="6" t="n"/>
      <c r="H244" s="6" t="n"/>
      <c r="I244" s="6">
        <f>IFERROR(IF(I244="",""&amp;VLOOKUP(B244,'Lists &amp; Settings'!$A$3:$D$200,4,FALSE),I244),"")</f>
        <v/>
      </c>
      <c r="J244" s="16" t="n"/>
      <c r="K244" s="17" t="n"/>
      <c r="L244" s="8">
        <f>IFERROR(IF(COUNTIF(A244:K244,"&lt;&gt;")=0,"",K244-TODAY()),"")</f>
        <v/>
      </c>
      <c r="M244" s="6">
        <f>IFERROR(IF(COUNTIF(A244:K244,"&lt;&gt;")=0,"",IF(K244&lt;TODAY(),"Expired",IF(K244&lt;=TODAY()+'Lists &amp; Settings'!$B$10,"Expiring Soon","OK"))),"" )</f>
        <v/>
      </c>
      <c r="N244" s="8">
        <f>IFERROR(IF(COUNTIF(A244:K244,"&lt;&gt;")=0,"", H244-SUMIFS(StockOut!$E:$E,StockOut!$B:$B,B244,StockOut!$C:$C,E244)), "" )</f>
        <v/>
      </c>
      <c r="O244" s="16">
        <f>IFERROR(IF(N244="","",N244*J244),"")</f>
        <v/>
      </c>
      <c r="P244" s="6" t="n"/>
    </row>
    <row r="245">
      <c r="A245" s="17" t="n"/>
      <c r="B245" s="6" t="n"/>
      <c r="C245" s="6">
        <f>IFERROR(VLOOKUP(B245,'Lists &amp; Settings'!$A$3:$D$200,2,FALSE),"")</f>
        <v/>
      </c>
      <c r="D245" s="6">
        <f>IFERROR(VLOOKUP(B245,'Lists &amp; Settings'!$A$3:$D$200,3,FALSE),"")</f>
        <v/>
      </c>
      <c r="E245" s="6" t="n"/>
      <c r="F245" s="6" t="n"/>
      <c r="G245" s="6" t="n"/>
      <c r="H245" s="6" t="n"/>
      <c r="I245" s="6">
        <f>IFERROR(IF(I245="",""&amp;VLOOKUP(B245,'Lists &amp; Settings'!$A$3:$D$200,4,FALSE),I245),"")</f>
        <v/>
      </c>
      <c r="J245" s="16" t="n"/>
      <c r="K245" s="17" t="n"/>
      <c r="L245" s="8">
        <f>IFERROR(IF(COUNTIF(A245:K245,"&lt;&gt;")=0,"",K245-TODAY()),"")</f>
        <v/>
      </c>
      <c r="M245" s="6">
        <f>IFERROR(IF(COUNTIF(A245:K245,"&lt;&gt;")=0,"",IF(K245&lt;TODAY(),"Expired",IF(K245&lt;=TODAY()+'Lists &amp; Settings'!$B$10,"Expiring Soon","OK"))),"" )</f>
        <v/>
      </c>
      <c r="N245" s="8">
        <f>IFERROR(IF(COUNTIF(A245:K245,"&lt;&gt;")=0,"", H245-SUMIFS(StockOut!$E:$E,StockOut!$B:$B,B245,StockOut!$C:$C,E245)), "" )</f>
        <v/>
      </c>
      <c r="O245" s="16">
        <f>IFERROR(IF(N245="","",N245*J245),"")</f>
        <v/>
      </c>
      <c r="P245" s="6" t="n"/>
    </row>
    <row r="246">
      <c r="A246" s="17" t="n"/>
      <c r="B246" s="6" t="n"/>
      <c r="C246" s="6">
        <f>IFERROR(VLOOKUP(B246,'Lists &amp; Settings'!$A$3:$D$200,2,FALSE),"")</f>
        <v/>
      </c>
      <c r="D246" s="6">
        <f>IFERROR(VLOOKUP(B246,'Lists &amp; Settings'!$A$3:$D$200,3,FALSE),"")</f>
        <v/>
      </c>
      <c r="E246" s="6" t="n"/>
      <c r="F246" s="6" t="n"/>
      <c r="G246" s="6" t="n"/>
      <c r="H246" s="6" t="n"/>
      <c r="I246" s="6">
        <f>IFERROR(IF(I246="",""&amp;VLOOKUP(B246,'Lists &amp; Settings'!$A$3:$D$200,4,FALSE),I246),"")</f>
        <v/>
      </c>
      <c r="J246" s="16" t="n"/>
      <c r="K246" s="17" t="n"/>
      <c r="L246" s="8">
        <f>IFERROR(IF(COUNTIF(A246:K246,"&lt;&gt;")=0,"",K246-TODAY()),"")</f>
        <v/>
      </c>
      <c r="M246" s="6">
        <f>IFERROR(IF(COUNTIF(A246:K246,"&lt;&gt;")=0,"",IF(K246&lt;TODAY(),"Expired",IF(K246&lt;=TODAY()+'Lists &amp; Settings'!$B$10,"Expiring Soon","OK"))),"" )</f>
        <v/>
      </c>
      <c r="N246" s="8">
        <f>IFERROR(IF(COUNTIF(A246:K246,"&lt;&gt;")=0,"", H246-SUMIFS(StockOut!$E:$E,StockOut!$B:$B,B246,StockOut!$C:$C,E246)), "" )</f>
        <v/>
      </c>
      <c r="O246" s="16">
        <f>IFERROR(IF(N246="","",N246*J246),"")</f>
        <v/>
      </c>
      <c r="P246" s="6" t="n"/>
    </row>
    <row r="247">
      <c r="A247" s="17" t="n"/>
      <c r="B247" s="6" t="n"/>
      <c r="C247" s="6">
        <f>IFERROR(VLOOKUP(B247,'Lists &amp; Settings'!$A$3:$D$200,2,FALSE),"")</f>
        <v/>
      </c>
      <c r="D247" s="6">
        <f>IFERROR(VLOOKUP(B247,'Lists &amp; Settings'!$A$3:$D$200,3,FALSE),"")</f>
        <v/>
      </c>
      <c r="E247" s="6" t="n"/>
      <c r="F247" s="6" t="n"/>
      <c r="G247" s="6" t="n"/>
      <c r="H247" s="6" t="n"/>
      <c r="I247" s="6">
        <f>IFERROR(IF(I247="",""&amp;VLOOKUP(B247,'Lists &amp; Settings'!$A$3:$D$200,4,FALSE),I247),"")</f>
        <v/>
      </c>
      <c r="J247" s="16" t="n"/>
      <c r="K247" s="17" t="n"/>
      <c r="L247" s="8">
        <f>IFERROR(IF(COUNTIF(A247:K247,"&lt;&gt;")=0,"",K247-TODAY()),"")</f>
        <v/>
      </c>
      <c r="M247" s="6">
        <f>IFERROR(IF(COUNTIF(A247:K247,"&lt;&gt;")=0,"",IF(K247&lt;TODAY(),"Expired",IF(K247&lt;=TODAY()+'Lists &amp; Settings'!$B$10,"Expiring Soon","OK"))),"" )</f>
        <v/>
      </c>
      <c r="N247" s="8">
        <f>IFERROR(IF(COUNTIF(A247:K247,"&lt;&gt;")=0,"", H247-SUMIFS(StockOut!$E:$E,StockOut!$B:$B,B247,StockOut!$C:$C,E247)), "" )</f>
        <v/>
      </c>
      <c r="O247" s="16">
        <f>IFERROR(IF(N247="","",N247*J247),"")</f>
        <v/>
      </c>
      <c r="P247" s="6" t="n"/>
    </row>
    <row r="248">
      <c r="A248" s="17" t="n"/>
      <c r="B248" s="6" t="n"/>
      <c r="C248" s="6">
        <f>IFERROR(VLOOKUP(B248,'Lists &amp; Settings'!$A$3:$D$200,2,FALSE),"")</f>
        <v/>
      </c>
      <c r="D248" s="6">
        <f>IFERROR(VLOOKUP(B248,'Lists &amp; Settings'!$A$3:$D$200,3,FALSE),"")</f>
        <v/>
      </c>
      <c r="E248" s="6" t="n"/>
      <c r="F248" s="6" t="n"/>
      <c r="G248" s="6" t="n"/>
      <c r="H248" s="6" t="n"/>
      <c r="I248" s="6">
        <f>IFERROR(IF(I248="",""&amp;VLOOKUP(B248,'Lists &amp; Settings'!$A$3:$D$200,4,FALSE),I248),"")</f>
        <v/>
      </c>
      <c r="J248" s="16" t="n"/>
      <c r="K248" s="17" t="n"/>
      <c r="L248" s="8">
        <f>IFERROR(IF(COUNTIF(A248:K248,"&lt;&gt;")=0,"",K248-TODAY()),"")</f>
        <v/>
      </c>
      <c r="M248" s="6">
        <f>IFERROR(IF(COUNTIF(A248:K248,"&lt;&gt;")=0,"",IF(K248&lt;TODAY(),"Expired",IF(K248&lt;=TODAY()+'Lists &amp; Settings'!$B$10,"Expiring Soon","OK"))),"" )</f>
        <v/>
      </c>
      <c r="N248" s="8">
        <f>IFERROR(IF(COUNTIF(A248:K248,"&lt;&gt;")=0,"", H248-SUMIFS(StockOut!$E:$E,StockOut!$B:$B,B248,StockOut!$C:$C,E248)), "" )</f>
        <v/>
      </c>
      <c r="O248" s="16">
        <f>IFERROR(IF(N248="","",N248*J248),"")</f>
        <v/>
      </c>
      <c r="P248" s="6" t="n"/>
    </row>
    <row r="249">
      <c r="A249" s="17" t="n"/>
      <c r="B249" s="6" t="n"/>
      <c r="C249" s="6">
        <f>IFERROR(VLOOKUP(B249,'Lists &amp; Settings'!$A$3:$D$200,2,FALSE),"")</f>
        <v/>
      </c>
      <c r="D249" s="6">
        <f>IFERROR(VLOOKUP(B249,'Lists &amp; Settings'!$A$3:$D$200,3,FALSE),"")</f>
        <v/>
      </c>
      <c r="E249" s="6" t="n"/>
      <c r="F249" s="6" t="n"/>
      <c r="G249" s="6" t="n"/>
      <c r="H249" s="6" t="n"/>
      <c r="I249" s="6">
        <f>IFERROR(IF(I249="",""&amp;VLOOKUP(B249,'Lists &amp; Settings'!$A$3:$D$200,4,FALSE),I249),"")</f>
        <v/>
      </c>
      <c r="J249" s="16" t="n"/>
      <c r="K249" s="17" t="n"/>
      <c r="L249" s="8">
        <f>IFERROR(IF(COUNTIF(A249:K249,"&lt;&gt;")=0,"",K249-TODAY()),"")</f>
        <v/>
      </c>
      <c r="M249" s="6">
        <f>IFERROR(IF(COUNTIF(A249:K249,"&lt;&gt;")=0,"",IF(K249&lt;TODAY(),"Expired",IF(K249&lt;=TODAY()+'Lists &amp; Settings'!$B$10,"Expiring Soon","OK"))),"" )</f>
        <v/>
      </c>
      <c r="N249" s="8">
        <f>IFERROR(IF(COUNTIF(A249:K249,"&lt;&gt;")=0,"", H249-SUMIFS(StockOut!$E:$E,StockOut!$B:$B,B249,StockOut!$C:$C,E249)), "" )</f>
        <v/>
      </c>
      <c r="O249" s="16">
        <f>IFERROR(IF(N249="","",N249*J249),"")</f>
        <v/>
      </c>
      <c r="P249" s="6" t="n"/>
    </row>
    <row r="250">
      <c r="A250" s="17" t="n"/>
      <c r="B250" s="6" t="n"/>
      <c r="C250" s="6">
        <f>IFERROR(VLOOKUP(B250,'Lists &amp; Settings'!$A$3:$D$200,2,FALSE),"")</f>
        <v/>
      </c>
      <c r="D250" s="6">
        <f>IFERROR(VLOOKUP(B250,'Lists &amp; Settings'!$A$3:$D$200,3,FALSE),"")</f>
        <v/>
      </c>
      <c r="E250" s="6" t="n"/>
      <c r="F250" s="6" t="n"/>
      <c r="G250" s="6" t="n"/>
      <c r="H250" s="6" t="n"/>
      <c r="I250" s="6">
        <f>IFERROR(IF(I250="",""&amp;VLOOKUP(B250,'Lists &amp; Settings'!$A$3:$D$200,4,FALSE),I250),"")</f>
        <v/>
      </c>
      <c r="J250" s="16" t="n"/>
      <c r="K250" s="17" t="n"/>
      <c r="L250" s="8">
        <f>IFERROR(IF(COUNTIF(A250:K250,"&lt;&gt;")=0,"",K250-TODAY()),"")</f>
        <v/>
      </c>
      <c r="M250" s="6">
        <f>IFERROR(IF(COUNTIF(A250:K250,"&lt;&gt;")=0,"",IF(K250&lt;TODAY(),"Expired",IF(K250&lt;=TODAY()+'Lists &amp; Settings'!$B$10,"Expiring Soon","OK"))),"" )</f>
        <v/>
      </c>
      <c r="N250" s="8">
        <f>IFERROR(IF(COUNTIF(A250:K250,"&lt;&gt;")=0,"", H250-SUMIFS(StockOut!$E:$E,StockOut!$B:$B,B250,StockOut!$C:$C,E250)), "" )</f>
        <v/>
      </c>
      <c r="O250" s="16">
        <f>IFERROR(IF(N250="","",N250*J250),"")</f>
        <v/>
      </c>
      <c r="P250" s="6" t="n"/>
    </row>
    <row r="251">
      <c r="A251" s="17" t="n"/>
      <c r="B251" s="6" t="n"/>
      <c r="C251" s="6">
        <f>IFERROR(VLOOKUP(B251,'Lists &amp; Settings'!$A$3:$D$200,2,FALSE),"")</f>
        <v/>
      </c>
      <c r="D251" s="6">
        <f>IFERROR(VLOOKUP(B251,'Lists &amp; Settings'!$A$3:$D$200,3,FALSE),"")</f>
        <v/>
      </c>
      <c r="E251" s="6" t="n"/>
      <c r="F251" s="6" t="n"/>
      <c r="G251" s="6" t="n"/>
      <c r="H251" s="6" t="n"/>
      <c r="I251" s="6">
        <f>IFERROR(IF(I251="",""&amp;VLOOKUP(B251,'Lists &amp; Settings'!$A$3:$D$200,4,FALSE),I251),"")</f>
        <v/>
      </c>
      <c r="J251" s="16" t="n"/>
      <c r="K251" s="17" t="n"/>
      <c r="L251" s="8">
        <f>IFERROR(IF(COUNTIF(A251:K251,"&lt;&gt;")=0,"",K251-TODAY()),"")</f>
        <v/>
      </c>
      <c r="M251" s="6">
        <f>IFERROR(IF(COUNTIF(A251:K251,"&lt;&gt;")=0,"",IF(K251&lt;TODAY(),"Expired",IF(K251&lt;=TODAY()+'Lists &amp; Settings'!$B$10,"Expiring Soon","OK"))),"" )</f>
        <v/>
      </c>
      <c r="N251" s="8">
        <f>IFERROR(IF(COUNTIF(A251:K251,"&lt;&gt;")=0,"", H251-SUMIFS(StockOut!$E:$E,StockOut!$B:$B,B251,StockOut!$C:$C,E251)), "" )</f>
        <v/>
      </c>
      <c r="O251" s="16">
        <f>IFERROR(IF(N251="","",N251*J251),"")</f>
        <v/>
      </c>
      <c r="P251" s="6" t="n"/>
    </row>
    <row r="252">
      <c r="A252" s="17" t="n"/>
      <c r="B252" s="6" t="n"/>
      <c r="C252" s="6">
        <f>IFERROR(VLOOKUP(B252,'Lists &amp; Settings'!$A$3:$D$200,2,FALSE),"")</f>
        <v/>
      </c>
      <c r="D252" s="6">
        <f>IFERROR(VLOOKUP(B252,'Lists &amp; Settings'!$A$3:$D$200,3,FALSE),"")</f>
        <v/>
      </c>
      <c r="E252" s="6" t="n"/>
      <c r="F252" s="6" t="n"/>
      <c r="G252" s="6" t="n"/>
      <c r="H252" s="6" t="n"/>
      <c r="I252" s="6">
        <f>IFERROR(IF(I252="",""&amp;VLOOKUP(B252,'Lists &amp; Settings'!$A$3:$D$200,4,FALSE),I252),"")</f>
        <v/>
      </c>
      <c r="J252" s="16" t="n"/>
      <c r="K252" s="17" t="n"/>
      <c r="L252" s="8">
        <f>IFERROR(IF(COUNTIF(A252:K252,"&lt;&gt;")=0,"",K252-TODAY()),"")</f>
        <v/>
      </c>
      <c r="M252" s="6">
        <f>IFERROR(IF(COUNTIF(A252:K252,"&lt;&gt;")=0,"",IF(K252&lt;TODAY(),"Expired",IF(K252&lt;=TODAY()+'Lists &amp; Settings'!$B$10,"Expiring Soon","OK"))),"" )</f>
        <v/>
      </c>
      <c r="N252" s="8">
        <f>IFERROR(IF(COUNTIF(A252:K252,"&lt;&gt;")=0,"", H252-SUMIFS(StockOut!$E:$E,StockOut!$B:$B,B252,StockOut!$C:$C,E252)), "" )</f>
        <v/>
      </c>
      <c r="O252" s="16">
        <f>IFERROR(IF(N252="","",N252*J252),"")</f>
        <v/>
      </c>
      <c r="P252" s="6" t="n"/>
    </row>
    <row r="253">
      <c r="A253" s="17" t="n"/>
      <c r="B253" s="6" t="n"/>
      <c r="C253" s="6">
        <f>IFERROR(VLOOKUP(B253,'Lists &amp; Settings'!$A$3:$D$200,2,FALSE),"")</f>
        <v/>
      </c>
      <c r="D253" s="6">
        <f>IFERROR(VLOOKUP(B253,'Lists &amp; Settings'!$A$3:$D$200,3,FALSE),"")</f>
        <v/>
      </c>
      <c r="E253" s="6" t="n"/>
      <c r="F253" s="6" t="n"/>
      <c r="G253" s="6" t="n"/>
      <c r="H253" s="6" t="n"/>
      <c r="I253" s="6">
        <f>IFERROR(IF(I253="",""&amp;VLOOKUP(B253,'Lists &amp; Settings'!$A$3:$D$200,4,FALSE),I253),"")</f>
        <v/>
      </c>
      <c r="J253" s="16" t="n"/>
      <c r="K253" s="17" t="n"/>
      <c r="L253" s="8">
        <f>IFERROR(IF(COUNTIF(A253:K253,"&lt;&gt;")=0,"",K253-TODAY()),"")</f>
        <v/>
      </c>
      <c r="M253" s="6">
        <f>IFERROR(IF(COUNTIF(A253:K253,"&lt;&gt;")=0,"",IF(K253&lt;TODAY(),"Expired",IF(K253&lt;=TODAY()+'Lists &amp; Settings'!$B$10,"Expiring Soon","OK"))),"" )</f>
        <v/>
      </c>
      <c r="N253" s="8">
        <f>IFERROR(IF(COUNTIF(A253:K253,"&lt;&gt;")=0,"", H253-SUMIFS(StockOut!$E:$E,StockOut!$B:$B,B253,StockOut!$C:$C,E253)), "" )</f>
        <v/>
      </c>
      <c r="O253" s="16">
        <f>IFERROR(IF(N253="","",N253*J253),"")</f>
        <v/>
      </c>
      <c r="P253" s="6" t="n"/>
    </row>
    <row r="254">
      <c r="A254" s="17" t="n"/>
      <c r="B254" s="6" t="n"/>
      <c r="C254" s="6">
        <f>IFERROR(VLOOKUP(B254,'Lists &amp; Settings'!$A$3:$D$200,2,FALSE),"")</f>
        <v/>
      </c>
      <c r="D254" s="6">
        <f>IFERROR(VLOOKUP(B254,'Lists &amp; Settings'!$A$3:$D$200,3,FALSE),"")</f>
        <v/>
      </c>
      <c r="E254" s="6" t="n"/>
      <c r="F254" s="6" t="n"/>
      <c r="G254" s="6" t="n"/>
      <c r="H254" s="6" t="n"/>
      <c r="I254" s="6">
        <f>IFERROR(IF(I254="",""&amp;VLOOKUP(B254,'Lists &amp; Settings'!$A$3:$D$200,4,FALSE),I254),"")</f>
        <v/>
      </c>
      <c r="J254" s="16" t="n"/>
      <c r="K254" s="17" t="n"/>
      <c r="L254" s="8">
        <f>IFERROR(IF(COUNTIF(A254:K254,"&lt;&gt;")=0,"",K254-TODAY()),"")</f>
        <v/>
      </c>
      <c r="M254" s="6">
        <f>IFERROR(IF(COUNTIF(A254:K254,"&lt;&gt;")=0,"",IF(K254&lt;TODAY(),"Expired",IF(K254&lt;=TODAY()+'Lists &amp; Settings'!$B$10,"Expiring Soon","OK"))),"" )</f>
        <v/>
      </c>
      <c r="N254" s="8">
        <f>IFERROR(IF(COUNTIF(A254:K254,"&lt;&gt;")=0,"", H254-SUMIFS(StockOut!$E:$E,StockOut!$B:$B,B254,StockOut!$C:$C,E254)), "" )</f>
        <v/>
      </c>
      <c r="O254" s="16">
        <f>IFERROR(IF(N254="","",N254*J254),"")</f>
        <v/>
      </c>
      <c r="P254" s="6" t="n"/>
    </row>
    <row r="255">
      <c r="A255" s="17" t="n"/>
      <c r="B255" s="6" t="n"/>
      <c r="C255" s="6">
        <f>IFERROR(VLOOKUP(B255,'Lists &amp; Settings'!$A$3:$D$200,2,FALSE),"")</f>
        <v/>
      </c>
      <c r="D255" s="6">
        <f>IFERROR(VLOOKUP(B255,'Lists &amp; Settings'!$A$3:$D$200,3,FALSE),"")</f>
        <v/>
      </c>
      <c r="E255" s="6" t="n"/>
      <c r="F255" s="6" t="n"/>
      <c r="G255" s="6" t="n"/>
      <c r="H255" s="6" t="n"/>
      <c r="I255" s="6">
        <f>IFERROR(IF(I255="",""&amp;VLOOKUP(B255,'Lists &amp; Settings'!$A$3:$D$200,4,FALSE),I255),"")</f>
        <v/>
      </c>
      <c r="J255" s="16" t="n"/>
      <c r="K255" s="17" t="n"/>
      <c r="L255" s="8">
        <f>IFERROR(IF(COUNTIF(A255:K255,"&lt;&gt;")=0,"",K255-TODAY()),"")</f>
        <v/>
      </c>
      <c r="M255" s="6">
        <f>IFERROR(IF(COUNTIF(A255:K255,"&lt;&gt;")=0,"",IF(K255&lt;TODAY(),"Expired",IF(K255&lt;=TODAY()+'Lists &amp; Settings'!$B$10,"Expiring Soon","OK"))),"" )</f>
        <v/>
      </c>
      <c r="N255" s="8">
        <f>IFERROR(IF(COUNTIF(A255:K255,"&lt;&gt;")=0,"", H255-SUMIFS(StockOut!$E:$E,StockOut!$B:$B,B255,StockOut!$C:$C,E255)), "" )</f>
        <v/>
      </c>
      <c r="O255" s="16">
        <f>IFERROR(IF(N255="","",N255*J255),"")</f>
        <v/>
      </c>
      <c r="P255" s="6" t="n"/>
    </row>
    <row r="256">
      <c r="A256" s="17" t="n"/>
      <c r="B256" s="6" t="n"/>
      <c r="C256" s="6">
        <f>IFERROR(VLOOKUP(B256,'Lists &amp; Settings'!$A$3:$D$200,2,FALSE),"")</f>
        <v/>
      </c>
      <c r="D256" s="6">
        <f>IFERROR(VLOOKUP(B256,'Lists &amp; Settings'!$A$3:$D$200,3,FALSE),"")</f>
        <v/>
      </c>
      <c r="E256" s="6" t="n"/>
      <c r="F256" s="6" t="n"/>
      <c r="G256" s="6" t="n"/>
      <c r="H256" s="6" t="n"/>
      <c r="I256" s="6">
        <f>IFERROR(IF(I256="",""&amp;VLOOKUP(B256,'Lists &amp; Settings'!$A$3:$D$200,4,FALSE),I256),"")</f>
        <v/>
      </c>
      <c r="J256" s="16" t="n"/>
      <c r="K256" s="17" t="n"/>
      <c r="L256" s="8">
        <f>IFERROR(IF(COUNTIF(A256:K256,"&lt;&gt;")=0,"",K256-TODAY()),"")</f>
        <v/>
      </c>
      <c r="M256" s="6">
        <f>IFERROR(IF(COUNTIF(A256:K256,"&lt;&gt;")=0,"",IF(K256&lt;TODAY(),"Expired",IF(K256&lt;=TODAY()+'Lists &amp; Settings'!$B$10,"Expiring Soon","OK"))),"" )</f>
        <v/>
      </c>
      <c r="N256" s="8">
        <f>IFERROR(IF(COUNTIF(A256:K256,"&lt;&gt;")=0,"", H256-SUMIFS(StockOut!$E:$E,StockOut!$B:$B,B256,StockOut!$C:$C,E256)), "" )</f>
        <v/>
      </c>
      <c r="O256" s="16">
        <f>IFERROR(IF(N256="","",N256*J256),"")</f>
        <v/>
      </c>
      <c r="P256" s="6" t="n"/>
    </row>
    <row r="257">
      <c r="A257" s="17" t="n"/>
      <c r="B257" s="6" t="n"/>
      <c r="C257" s="6">
        <f>IFERROR(VLOOKUP(B257,'Lists &amp; Settings'!$A$3:$D$200,2,FALSE),"")</f>
        <v/>
      </c>
      <c r="D257" s="6">
        <f>IFERROR(VLOOKUP(B257,'Lists &amp; Settings'!$A$3:$D$200,3,FALSE),"")</f>
        <v/>
      </c>
      <c r="E257" s="6" t="n"/>
      <c r="F257" s="6" t="n"/>
      <c r="G257" s="6" t="n"/>
      <c r="H257" s="6" t="n"/>
      <c r="I257" s="6">
        <f>IFERROR(IF(I257="",""&amp;VLOOKUP(B257,'Lists &amp; Settings'!$A$3:$D$200,4,FALSE),I257),"")</f>
        <v/>
      </c>
      <c r="J257" s="16" t="n"/>
      <c r="K257" s="17" t="n"/>
      <c r="L257" s="8">
        <f>IFERROR(IF(COUNTIF(A257:K257,"&lt;&gt;")=0,"",K257-TODAY()),"")</f>
        <v/>
      </c>
      <c r="M257" s="6">
        <f>IFERROR(IF(COUNTIF(A257:K257,"&lt;&gt;")=0,"",IF(K257&lt;TODAY(),"Expired",IF(K257&lt;=TODAY()+'Lists &amp; Settings'!$B$10,"Expiring Soon","OK"))),"" )</f>
        <v/>
      </c>
      <c r="N257" s="8">
        <f>IFERROR(IF(COUNTIF(A257:K257,"&lt;&gt;")=0,"", H257-SUMIFS(StockOut!$E:$E,StockOut!$B:$B,B257,StockOut!$C:$C,E257)), "" )</f>
        <v/>
      </c>
      <c r="O257" s="16">
        <f>IFERROR(IF(N257="","",N257*J257),"")</f>
        <v/>
      </c>
      <c r="P257" s="6" t="n"/>
    </row>
    <row r="258">
      <c r="A258" s="17" t="n"/>
      <c r="B258" s="6" t="n"/>
      <c r="C258" s="6">
        <f>IFERROR(VLOOKUP(B258,'Lists &amp; Settings'!$A$3:$D$200,2,FALSE),"")</f>
        <v/>
      </c>
      <c r="D258" s="6">
        <f>IFERROR(VLOOKUP(B258,'Lists &amp; Settings'!$A$3:$D$200,3,FALSE),"")</f>
        <v/>
      </c>
      <c r="E258" s="6" t="n"/>
      <c r="F258" s="6" t="n"/>
      <c r="G258" s="6" t="n"/>
      <c r="H258" s="6" t="n"/>
      <c r="I258" s="6">
        <f>IFERROR(IF(I258="",""&amp;VLOOKUP(B258,'Lists &amp; Settings'!$A$3:$D$200,4,FALSE),I258),"")</f>
        <v/>
      </c>
      <c r="J258" s="16" t="n"/>
      <c r="K258" s="17" t="n"/>
      <c r="L258" s="8">
        <f>IFERROR(IF(COUNTIF(A258:K258,"&lt;&gt;")=0,"",K258-TODAY()),"")</f>
        <v/>
      </c>
      <c r="M258" s="6">
        <f>IFERROR(IF(COUNTIF(A258:K258,"&lt;&gt;")=0,"",IF(K258&lt;TODAY(),"Expired",IF(K258&lt;=TODAY()+'Lists &amp; Settings'!$B$10,"Expiring Soon","OK"))),"" )</f>
        <v/>
      </c>
      <c r="N258" s="8">
        <f>IFERROR(IF(COUNTIF(A258:K258,"&lt;&gt;")=0,"", H258-SUMIFS(StockOut!$E:$E,StockOut!$B:$B,B258,StockOut!$C:$C,E258)), "" )</f>
        <v/>
      </c>
      <c r="O258" s="16">
        <f>IFERROR(IF(N258="","",N258*J258),"")</f>
        <v/>
      </c>
      <c r="P258" s="6" t="n"/>
    </row>
    <row r="259">
      <c r="A259" s="17" t="n"/>
      <c r="B259" s="6" t="n"/>
      <c r="C259" s="6">
        <f>IFERROR(VLOOKUP(B259,'Lists &amp; Settings'!$A$3:$D$200,2,FALSE),"")</f>
        <v/>
      </c>
      <c r="D259" s="6">
        <f>IFERROR(VLOOKUP(B259,'Lists &amp; Settings'!$A$3:$D$200,3,FALSE),"")</f>
        <v/>
      </c>
      <c r="E259" s="6" t="n"/>
      <c r="F259" s="6" t="n"/>
      <c r="G259" s="6" t="n"/>
      <c r="H259" s="6" t="n"/>
      <c r="I259" s="6">
        <f>IFERROR(IF(I259="",""&amp;VLOOKUP(B259,'Lists &amp; Settings'!$A$3:$D$200,4,FALSE),I259),"")</f>
        <v/>
      </c>
      <c r="J259" s="16" t="n"/>
      <c r="K259" s="17" t="n"/>
      <c r="L259" s="8">
        <f>IFERROR(IF(COUNTIF(A259:K259,"&lt;&gt;")=0,"",K259-TODAY()),"")</f>
        <v/>
      </c>
      <c r="M259" s="6">
        <f>IFERROR(IF(COUNTIF(A259:K259,"&lt;&gt;")=0,"",IF(K259&lt;TODAY(),"Expired",IF(K259&lt;=TODAY()+'Lists &amp; Settings'!$B$10,"Expiring Soon","OK"))),"" )</f>
        <v/>
      </c>
      <c r="N259" s="8">
        <f>IFERROR(IF(COUNTIF(A259:K259,"&lt;&gt;")=0,"", H259-SUMIFS(StockOut!$E:$E,StockOut!$B:$B,B259,StockOut!$C:$C,E259)), "" )</f>
        <v/>
      </c>
      <c r="O259" s="16">
        <f>IFERROR(IF(N259="","",N259*J259),"")</f>
        <v/>
      </c>
      <c r="P259" s="6" t="n"/>
    </row>
    <row r="260">
      <c r="A260" s="17" t="n"/>
      <c r="B260" s="6" t="n"/>
      <c r="C260" s="6">
        <f>IFERROR(VLOOKUP(B260,'Lists &amp; Settings'!$A$3:$D$200,2,FALSE),"")</f>
        <v/>
      </c>
      <c r="D260" s="6">
        <f>IFERROR(VLOOKUP(B260,'Lists &amp; Settings'!$A$3:$D$200,3,FALSE),"")</f>
        <v/>
      </c>
      <c r="E260" s="6" t="n"/>
      <c r="F260" s="6" t="n"/>
      <c r="G260" s="6" t="n"/>
      <c r="H260" s="6" t="n"/>
      <c r="I260" s="6">
        <f>IFERROR(IF(I260="",""&amp;VLOOKUP(B260,'Lists &amp; Settings'!$A$3:$D$200,4,FALSE),I260),"")</f>
        <v/>
      </c>
      <c r="J260" s="16" t="n"/>
      <c r="K260" s="17" t="n"/>
      <c r="L260" s="8">
        <f>IFERROR(IF(COUNTIF(A260:K260,"&lt;&gt;")=0,"",K260-TODAY()),"")</f>
        <v/>
      </c>
      <c r="M260" s="6">
        <f>IFERROR(IF(COUNTIF(A260:K260,"&lt;&gt;")=0,"",IF(K260&lt;TODAY(),"Expired",IF(K260&lt;=TODAY()+'Lists &amp; Settings'!$B$10,"Expiring Soon","OK"))),"" )</f>
        <v/>
      </c>
      <c r="N260" s="8">
        <f>IFERROR(IF(COUNTIF(A260:K260,"&lt;&gt;")=0,"", H260-SUMIFS(StockOut!$E:$E,StockOut!$B:$B,B260,StockOut!$C:$C,E260)), "" )</f>
        <v/>
      </c>
      <c r="O260" s="16">
        <f>IFERROR(IF(N260="","",N260*J260),"")</f>
        <v/>
      </c>
      <c r="P260" s="6" t="n"/>
    </row>
    <row r="261">
      <c r="A261" s="17" t="n"/>
      <c r="B261" s="6" t="n"/>
      <c r="C261" s="6">
        <f>IFERROR(VLOOKUP(B261,'Lists &amp; Settings'!$A$3:$D$200,2,FALSE),"")</f>
        <v/>
      </c>
      <c r="D261" s="6">
        <f>IFERROR(VLOOKUP(B261,'Lists &amp; Settings'!$A$3:$D$200,3,FALSE),"")</f>
        <v/>
      </c>
      <c r="E261" s="6" t="n"/>
      <c r="F261" s="6" t="n"/>
      <c r="G261" s="6" t="n"/>
      <c r="H261" s="6" t="n"/>
      <c r="I261" s="6">
        <f>IFERROR(IF(I261="",""&amp;VLOOKUP(B261,'Lists &amp; Settings'!$A$3:$D$200,4,FALSE),I261),"")</f>
        <v/>
      </c>
      <c r="J261" s="16" t="n"/>
      <c r="K261" s="17" t="n"/>
      <c r="L261" s="8">
        <f>IFERROR(IF(COUNTIF(A261:K261,"&lt;&gt;")=0,"",K261-TODAY()),"")</f>
        <v/>
      </c>
      <c r="M261" s="6">
        <f>IFERROR(IF(COUNTIF(A261:K261,"&lt;&gt;")=0,"",IF(K261&lt;TODAY(),"Expired",IF(K261&lt;=TODAY()+'Lists &amp; Settings'!$B$10,"Expiring Soon","OK"))),"" )</f>
        <v/>
      </c>
      <c r="N261" s="8">
        <f>IFERROR(IF(COUNTIF(A261:K261,"&lt;&gt;")=0,"", H261-SUMIFS(StockOut!$E:$E,StockOut!$B:$B,B261,StockOut!$C:$C,E261)), "" )</f>
        <v/>
      </c>
      <c r="O261" s="16">
        <f>IFERROR(IF(N261="","",N261*J261),"")</f>
        <v/>
      </c>
      <c r="P261" s="6" t="n"/>
    </row>
    <row r="262">
      <c r="A262" s="17" t="n"/>
      <c r="B262" s="6" t="n"/>
      <c r="C262" s="6">
        <f>IFERROR(VLOOKUP(B262,'Lists &amp; Settings'!$A$3:$D$200,2,FALSE),"")</f>
        <v/>
      </c>
      <c r="D262" s="6">
        <f>IFERROR(VLOOKUP(B262,'Lists &amp; Settings'!$A$3:$D$200,3,FALSE),"")</f>
        <v/>
      </c>
      <c r="E262" s="6" t="n"/>
      <c r="F262" s="6" t="n"/>
      <c r="G262" s="6" t="n"/>
      <c r="H262" s="6" t="n"/>
      <c r="I262" s="6">
        <f>IFERROR(IF(I262="",""&amp;VLOOKUP(B262,'Lists &amp; Settings'!$A$3:$D$200,4,FALSE),I262),"")</f>
        <v/>
      </c>
      <c r="J262" s="16" t="n"/>
      <c r="K262" s="17" t="n"/>
      <c r="L262" s="8">
        <f>IFERROR(IF(COUNTIF(A262:K262,"&lt;&gt;")=0,"",K262-TODAY()),"")</f>
        <v/>
      </c>
      <c r="M262" s="6">
        <f>IFERROR(IF(COUNTIF(A262:K262,"&lt;&gt;")=0,"",IF(K262&lt;TODAY(),"Expired",IF(K262&lt;=TODAY()+'Lists &amp; Settings'!$B$10,"Expiring Soon","OK"))),"" )</f>
        <v/>
      </c>
      <c r="N262" s="8">
        <f>IFERROR(IF(COUNTIF(A262:K262,"&lt;&gt;")=0,"", H262-SUMIFS(StockOut!$E:$E,StockOut!$B:$B,B262,StockOut!$C:$C,E262)), "" )</f>
        <v/>
      </c>
      <c r="O262" s="16">
        <f>IFERROR(IF(N262="","",N262*J262),"")</f>
        <v/>
      </c>
      <c r="P262" s="6" t="n"/>
    </row>
    <row r="263">
      <c r="A263" s="17" t="n"/>
      <c r="B263" s="6" t="n"/>
      <c r="C263" s="6">
        <f>IFERROR(VLOOKUP(B263,'Lists &amp; Settings'!$A$3:$D$200,2,FALSE),"")</f>
        <v/>
      </c>
      <c r="D263" s="6">
        <f>IFERROR(VLOOKUP(B263,'Lists &amp; Settings'!$A$3:$D$200,3,FALSE),"")</f>
        <v/>
      </c>
      <c r="E263" s="6" t="n"/>
      <c r="F263" s="6" t="n"/>
      <c r="G263" s="6" t="n"/>
      <c r="H263" s="6" t="n"/>
      <c r="I263" s="6">
        <f>IFERROR(IF(I263="",""&amp;VLOOKUP(B263,'Lists &amp; Settings'!$A$3:$D$200,4,FALSE),I263),"")</f>
        <v/>
      </c>
      <c r="J263" s="16" t="n"/>
      <c r="K263" s="17" t="n"/>
      <c r="L263" s="8">
        <f>IFERROR(IF(COUNTIF(A263:K263,"&lt;&gt;")=0,"",K263-TODAY()),"")</f>
        <v/>
      </c>
      <c r="M263" s="6">
        <f>IFERROR(IF(COUNTIF(A263:K263,"&lt;&gt;")=0,"",IF(K263&lt;TODAY(),"Expired",IF(K263&lt;=TODAY()+'Lists &amp; Settings'!$B$10,"Expiring Soon","OK"))),"" )</f>
        <v/>
      </c>
      <c r="N263" s="8">
        <f>IFERROR(IF(COUNTIF(A263:K263,"&lt;&gt;")=0,"", H263-SUMIFS(StockOut!$E:$E,StockOut!$B:$B,B263,StockOut!$C:$C,E263)), "" )</f>
        <v/>
      </c>
      <c r="O263" s="16">
        <f>IFERROR(IF(N263="","",N263*J263),"")</f>
        <v/>
      </c>
      <c r="P263" s="6" t="n"/>
    </row>
    <row r="264">
      <c r="A264" s="17" t="n"/>
      <c r="B264" s="6" t="n"/>
      <c r="C264" s="6">
        <f>IFERROR(VLOOKUP(B264,'Lists &amp; Settings'!$A$3:$D$200,2,FALSE),"")</f>
        <v/>
      </c>
      <c r="D264" s="6">
        <f>IFERROR(VLOOKUP(B264,'Lists &amp; Settings'!$A$3:$D$200,3,FALSE),"")</f>
        <v/>
      </c>
      <c r="E264" s="6" t="n"/>
      <c r="F264" s="6" t="n"/>
      <c r="G264" s="6" t="n"/>
      <c r="H264" s="6" t="n"/>
      <c r="I264" s="6">
        <f>IFERROR(IF(I264="",""&amp;VLOOKUP(B264,'Lists &amp; Settings'!$A$3:$D$200,4,FALSE),I264),"")</f>
        <v/>
      </c>
      <c r="J264" s="16" t="n"/>
      <c r="K264" s="17" t="n"/>
      <c r="L264" s="8">
        <f>IFERROR(IF(COUNTIF(A264:K264,"&lt;&gt;")=0,"",K264-TODAY()),"")</f>
        <v/>
      </c>
      <c r="M264" s="6">
        <f>IFERROR(IF(COUNTIF(A264:K264,"&lt;&gt;")=0,"",IF(K264&lt;TODAY(),"Expired",IF(K264&lt;=TODAY()+'Lists &amp; Settings'!$B$10,"Expiring Soon","OK"))),"" )</f>
        <v/>
      </c>
      <c r="N264" s="8">
        <f>IFERROR(IF(COUNTIF(A264:K264,"&lt;&gt;")=0,"", H264-SUMIFS(StockOut!$E:$E,StockOut!$B:$B,B264,StockOut!$C:$C,E264)), "" )</f>
        <v/>
      </c>
      <c r="O264" s="16">
        <f>IFERROR(IF(N264="","",N264*J264),"")</f>
        <v/>
      </c>
      <c r="P264" s="6" t="n"/>
    </row>
    <row r="265">
      <c r="A265" s="17" t="n"/>
      <c r="B265" s="6" t="n"/>
      <c r="C265" s="6">
        <f>IFERROR(VLOOKUP(B265,'Lists &amp; Settings'!$A$3:$D$200,2,FALSE),"")</f>
        <v/>
      </c>
      <c r="D265" s="6">
        <f>IFERROR(VLOOKUP(B265,'Lists &amp; Settings'!$A$3:$D$200,3,FALSE),"")</f>
        <v/>
      </c>
      <c r="E265" s="6" t="n"/>
      <c r="F265" s="6" t="n"/>
      <c r="G265" s="6" t="n"/>
      <c r="H265" s="6" t="n"/>
      <c r="I265" s="6">
        <f>IFERROR(IF(I265="",""&amp;VLOOKUP(B265,'Lists &amp; Settings'!$A$3:$D$200,4,FALSE),I265),"")</f>
        <v/>
      </c>
      <c r="J265" s="16" t="n"/>
      <c r="K265" s="17" t="n"/>
      <c r="L265" s="8">
        <f>IFERROR(IF(COUNTIF(A265:K265,"&lt;&gt;")=0,"",K265-TODAY()),"")</f>
        <v/>
      </c>
      <c r="M265" s="6">
        <f>IFERROR(IF(COUNTIF(A265:K265,"&lt;&gt;")=0,"",IF(K265&lt;TODAY(),"Expired",IF(K265&lt;=TODAY()+'Lists &amp; Settings'!$B$10,"Expiring Soon","OK"))),"" )</f>
        <v/>
      </c>
      <c r="N265" s="8">
        <f>IFERROR(IF(COUNTIF(A265:K265,"&lt;&gt;")=0,"", H265-SUMIFS(StockOut!$E:$E,StockOut!$B:$B,B265,StockOut!$C:$C,E265)), "" )</f>
        <v/>
      </c>
      <c r="O265" s="16">
        <f>IFERROR(IF(N265="","",N265*J265),"")</f>
        <v/>
      </c>
      <c r="P265" s="6" t="n"/>
    </row>
    <row r="266">
      <c r="A266" s="17" t="n"/>
      <c r="B266" s="6" t="n"/>
      <c r="C266" s="6">
        <f>IFERROR(VLOOKUP(B266,'Lists &amp; Settings'!$A$3:$D$200,2,FALSE),"")</f>
        <v/>
      </c>
      <c r="D266" s="6">
        <f>IFERROR(VLOOKUP(B266,'Lists &amp; Settings'!$A$3:$D$200,3,FALSE),"")</f>
        <v/>
      </c>
      <c r="E266" s="6" t="n"/>
      <c r="F266" s="6" t="n"/>
      <c r="G266" s="6" t="n"/>
      <c r="H266" s="6" t="n"/>
      <c r="I266" s="6">
        <f>IFERROR(IF(I266="",""&amp;VLOOKUP(B266,'Lists &amp; Settings'!$A$3:$D$200,4,FALSE),I266),"")</f>
        <v/>
      </c>
      <c r="J266" s="16" t="n"/>
      <c r="K266" s="17" t="n"/>
      <c r="L266" s="8">
        <f>IFERROR(IF(COUNTIF(A266:K266,"&lt;&gt;")=0,"",K266-TODAY()),"")</f>
        <v/>
      </c>
      <c r="M266" s="6">
        <f>IFERROR(IF(COUNTIF(A266:K266,"&lt;&gt;")=0,"",IF(K266&lt;TODAY(),"Expired",IF(K266&lt;=TODAY()+'Lists &amp; Settings'!$B$10,"Expiring Soon","OK"))),"" )</f>
        <v/>
      </c>
      <c r="N266" s="8">
        <f>IFERROR(IF(COUNTIF(A266:K266,"&lt;&gt;")=0,"", H266-SUMIFS(StockOut!$E:$E,StockOut!$B:$B,B266,StockOut!$C:$C,E266)), "" )</f>
        <v/>
      </c>
      <c r="O266" s="16">
        <f>IFERROR(IF(N266="","",N266*J266),"")</f>
        <v/>
      </c>
      <c r="P266" s="6" t="n"/>
    </row>
    <row r="267">
      <c r="A267" s="17" t="n"/>
      <c r="B267" s="6" t="n"/>
      <c r="C267" s="6">
        <f>IFERROR(VLOOKUP(B267,'Lists &amp; Settings'!$A$3:$D$200,2,FALSE),"")</f>
        <v/>
      </c>
      <c r="D267" s="6">
        <f>IFERROR(VLOOKUP(B267,'Lists &amp; Settings'!$A$3:$D$200,3,FALSE),"")</f>
        <v/>
      </c>
      <c r="E267" s="6" t="n"/>
      <c r="F267" s="6" t="n"/>
      <c r="G267" s="6" t="n"/>
      <c r="H267" s="6" t="n"/>
      <c r="I267" s="6">
        <f>IFERROR(IF(I267="",""&amp;VLOOKUP(B267,'Lists &amp; Settings'!$A$3:$D$200,4,FALSE),I267),"")</f>
        <v/>
      </c>
      <c r="J267" s="16" t="n"/>
      <c r="K267" s="17" t="n"/>
      <c r="L267" s="8">
        <f>IFERROR(IF(COUNTIF(A267:K267,"&lt;&gt;")=0,"",K267-TODAY()),"")</f>
        <v/>
      </c>
      <c r="M267" s="6">
        <f>IFERROR(IF(COUNTIF(A267:K267,"&lt;&gt;")=0,"",IF(K267&lt;TODAY(),"Expired",IF(K267&lt;=TODAY()+'Lists &amp; Settings'!$B$10,"Expiring Soon","OK"))),"" )</f>
        <v/>
      </c>
      <c r="N267" s="8">
        <f>IFERROR(IF(COUNTIF(A267:K267,"&lt;&gt;")=0,"", H267-SUMIFS(StockOut!$E:$E,StockOut!$B:$B,B267,StockOut!$C:$C,E267)), "" )</f>
        <v/>
      </c>
      <c r="O267" s="16">
        <f>IFERROR(IF(N267="","",N267*J267),"")</f>
        <v/>
      </c>
      <c r="P267" s="6" t="n"/>
    </row>
    <row r="268">
      <c r="A268" s="17" t="n"/>
      <c r="B268" s="6" t="n"/>
      <c r="C268" s="6">
        <f>IFERROR(VLOOKUP(B268,'Lists &amp; Settings'!$A$3:$D$200,2,FALSE),"")</f>
        <v/>
      </c>
      <c r="D268" s="6">
        <f>IFERROR(VLOOKUP(B268,'Lists &amp; Settings'!$A$3:$D$200,3,FALSE),"")</f>
        <v/>
      </c>
      <c r="E268" s="6" t="n"/>
      <c r="F268" s="6" t="n"/>
      <c r="G268" s="6" t="n"/>
      <c r="H268" s="6" t="n"/>
      <c r="I268" s="6">
        <f>IFERROR(IF(I268="",""&amp;VLOOKUP(B268,'Lists &amp; Settings'!$A$3:$D$200,4,FALSE),I268),"")</f>
        <v/>
      </c>
      <c r="J268" s="16" t="n"/>
      <c r="K268" s="17" t="n"/>
      <c r="L268" s="8">
        <f>IFERROR(IF(COUNTIF(A268:K268,"&lt;&gt;")=0,"",K268-TODAY()),"")</f>
        <v/>
      </c>
      <c r="M268" s="6">
        <f>IFERROR(IF(COUNTIF(A268:K268,"&lt;&gt;")=0,"",IF(K268&lt;TODAY(),"Expired",IF(K268&lt;=TODAY()+'Lists &amp; Settings'!$B$10,"Expiring Soon","OK"))),"" )</f>
        <v/>
      </c>
      <c r="N268" s="8">
        <f>IFERROR(IF(COUNTIF(A268:K268,"&lt;&gt;")=0,"", H268-SUMIFS(StockOut!$E:$E,StockOut!$B:$B,B268,StockOut!$C:$C,E268)), "" )</f>
        <v/>
      </c>
      <c r="O268" s="16">
        <f>IFERROR(IF(N268="","",N268*J268),"")</f>
        <v/>
      </c>
      <c r="P268" s="6" t="n"/>
    </row>
    <row r="269">
      <c r="A269" s="17" t="n"/>
      <c r="B269" s="6" t="n"/>
      <c r="C269" s="6">
        <f>IFERROR(VLOOKUP(B269,'Lists &amp; Settings'!$A$3:$D$200,2,FALSE),"")</f>
        <v/>
      </c>
      <c r="D269" s="6">
        <f>IFERROR(VLOOKUP(B269,'Lists &amp; Settings'!$A$3:$D$200,3,FALSE),"")</f>
        <v/>
      </c>
      <c r="E269" s="6" t="n"/>
      <c r="F269" s="6" t="n"/>
      <c r="G269" s="6" t="n"/>
      <c r="H269" s="6" t="n"/>
      <c r="I269" s="6">
        <f>IFERROR(IF(I269="",""&amp;VLOOKUP(B269,'Lists &amp; Settings'!$A$3:$D$200,4,FALSE),I269),"")</f>
        <v/>
      </c>
      <c r="J269" s="16" t="n"/>
      <c r="K269" s="17" t="n"/>
      <c r="L269" s="8">
        <f>IFERROR(IF(COUNTIF(A269:K269,"&lt;&gt;")=0,"",K269-TODAY()),"")</f>
        <v/>
      </c>
      <c r="M269" s="6">
        <f>IFERROR(IF(COUNTIF(A269:K269,"&lt;&gt;")=0,"",IF(K269&lt;TODAY(),"Expired",IF(K269&lt;=TODAY()+'Lists &amp; Settings'!$B$10,"Expiring Soon","OK"))),"" )</f>
        <v/>
      </c>
      <c r="N269" s="8">
        <f>IFERROR(IF(COUNTIF(A269:K269,"&lt;&gt;")=0,"", H269-SUMIFS(StockOut!$E:$E,StockOut!$B:$B,B269,StockOut!$C:$C,E269)), "" )</f>
        <v/>
      </c>
      <c r="O269" s="16">
        <f>IFERROR(IF(N269="","",N269*J269),"")</f>
        <v/>
      </c>
      <c r="P269" s="6" t="n"/>
    </row>
    <row r="270">
      <c r="A270" s="17" t="n"/>
      <c r="B270" s="6" t="n"/>
      <c r="C270" s="6">
        <f>IFERROR(VLOOKUP(B270,'Lists &amp; Settings'!$A$3:$D$200,2,FALSE),"")</f>
        <v/>
      </c>
      <c r="D270" s="6">
        <f>IFERROR(VLOOKUP(B270,'Lists &amp; Settings'!$A$3:$D$200,3,FALSE),"")</f>
        <v/>
      </c>
      <c r="E270" s="6" t="n"/>
      <c r="F270" s="6" t="n"/>
      <c r="G270" s="6" t="n"/>
      <c r="H270" s="6" t="n"/>
      <c r="I270" s="6">
        <f>IFERROR(IF(I270="",""&amp;VLOOKUP(B270,'Lists &amp; Settings'!$A$3:$D$200,4,FALSE),I270),"")</f>
        <v/>
      </c>
      <c r="J270" s="16" t="n"/>
      <c r="K270" s="17" t="n"/>
      <c r="L270" s="8">
        <f>IFERROR(IF(COUNTIF(A270:K270,"&lt;&gt;")=0,"",K270-TODAY()),"")</f>
        <v/>
      </c>
      <c r="M270" s="6">
        <f>IFERROR(IF(COUNTIF(A270:K270,"&lt;&gt;")=0,"",IF(K270&lt;TODAY(),"Expired",IF(K270&lt;=TODAY()+'Lists &amp; Settings'!$B$10,"Expiring Soon","OK"))),"" )</f>
        <v/>
      </c>
      <c r="N270" s="8">
        <f>IFERROR(IF(COUNTIF(A270:K270,"&lt;&gt;")=0,"", H270-SUMIFS(StockOut!$E:$E,StockOut!$B:$B,B270,StockOut!$C:$C,E270)), "" )</f>
        <v/>
      </c>
      <c r="O270" s="16">
        <f>IFERROR(IF(N270="","",N270*J270),"")</f>
        <v/>
      </c>
      <c r="P270" s="6" t="n"/>
    </row>
    <row r="271">
      <c r="A271" s="17" t="n"/>
      <c r="B271" s="6" t="n"/>
      <c r="C271" s="6">
        <f>IFERROR(VLOOKUP(B271,'Lists &amp; Settings'!$A$3:$D$200,2,FALSE),"")</f>
        <v/>
      </c>
      <c r="D271" s="6">
        <f>IFERROR(VLOOKUP(B271,'Lists &amp; Settings'!$A$3:$D$200,3,FALSE),"")</f>
        <v/>
      </c>
      <c r="E271" s="6" t="n"/>
      <c r="F271" s="6" t="n"/>
      <c r="G271" s="6" t="n"/>
      <c r="H271" s="6" t="n"/>
      <c r="I271" s="6">
        <f>IFERROR(IF(I271="",""&amp;VLOOKUP(B271,'Lists &amp; Settings'!$A$3:$D$200,4,FALSE),I271),"")</f>
        <v/>
      </c>
      <c r="J271" s="16" t="n"/>
      <c r="K271" s="17" t="n"/>
      <c r="L271" s="8">
        <f>IFERROR(IF(COUNTIF(A271:K271,"&lt;&gt;")=0,"",K271-TODAY()),"")</f>
        <v/>
      </c>
      <c r="M271" s="6">
        <f>IFERROR(IF(COUNTIF(A271:K271,"&lt;&gt;")=0,"",IF(K271&lt;TODAY(),"Expired",IF(K271&lt;=TODAY()+'Lists &amp; Settings'!$B$10,"Expiring Soon","OK"))),"" )</f>
        <v/>
      </c>
      <c r="N271" s="8">
        <f>IFERROR(IF(COUNTIF(A271:K271,"&lt;&gt;")=0,"", H271-SUMIFS(StockOut!$E:$E,StockOut!$B:$B,B271,StockOut!$C:$C,E271)), "" )</f>
        <v/>
      </c>
      <c r="O271" s="16">
        <f>IFERROR(IF(N271="","",N271*J271),"")</f>
        <v/>
      </c>
      <c r="P271" s="6" t="n"/>
    </row>
    <row r="272">
      <c r="A272" s="17" t="n"/>
      <c r="B272" s="6" t="n"/>
      <c r="C272" s="6">
        <f>IFERROR(VLOOKUP(B272,'Lists &amp; Settings'!$A$3:$D$200,2,FALSE),"")</f>
        <v/>
      </c>
      <c r="D272" s="6">
        <f>IFERROR(VLOOKUP(B272,'Lists &amp; Settings'!$A$3:$D$200,3,FALSE),"")</f>
        <v/>
      </c>
      <c r="E272" s="6" t="n"/>
      <c r="F272" s="6" t="n"/>
      <c r="G272" s="6" t="n"/>
      <c r="H272" s="6" t="n"/>
      <c r="I272" s="6">
        <f>IFERROR(IF(I272="",""&amp;VLOOKUP(B272,'Lists &amp; Settings'!$A$3:$D$200,4,FALSE),I272),"")</f>
        <v/>
      </c>
      <c r="J272" s="16" t="n"/>
      <c r="K272" s="17" t="n"/>
      <c r="L272" s="8">
        <f>IFERROR(IF(COUNTIF(A272:K272,"&lt;&gt;")=0,"",K272-TODAY()),"")</f>
        <v/>
      </c>
      <c r="M272" s="6">
        <f>IFERROR(IF(COUNTIF(A272:K272,"&lt;&gt;")=0,"",IF(K272&lt;TODAY(),"Expired",IF(K272&lt;=TODAY()+'Lists &amp; Settings'!$B$10,"Expiring Soon","OK"))),"" )</f>
        <v/>
      </c>
      <c r="N272" s="8">
        <f>IFERROR(IF(COUNTIF(A272:K272,"&lt;&gt;")=0,"", H272-SUMIFS(StockOut!$E:$E,StockOut!$B:$B,B272,StockOut!$C:$C,E272)), "" )</f>
        <v/>
      </c>
      <c r="O272" s="16">
        <f>IFERROR(IF(N272="","",N272*J272),"")</f>
        <v/>
      </c>
      <c r="P272" s="6" t="n"/>
    </row>
    <row r="273">
      <c r="A273" s="17" t="n"/>
      <c r="B273" s="6" t="n"/>
      <c r="C273" s="6">
        <f>IFERROR(VLOOKUP(B273,'Lists &amp; Settings'!$A$3:$D$200,2,FALSE),"")</f>
        <v/>
      </c>
      <c r="D273" s="6">
        <f>IFERROR(VLOOKUP(B273,'Lists &amp; Settings'!$A$3:$D$200,3,FALSE),"")</f>
        <v/>
      </c>
      <c r="E273" s="6" t="n"/>
      <c r="F273" s="6" t="n"/>
      <c r="G273" s="6" t="n"/>
      <c r="H273" s="6" t="n"/>
      <c r="I273" s="6">
        <f>IFERROR(IF(I273="",""&amp;VLOOKUP(B273,'Lists &amp; Settings'!$A$3:$D$200,4,FALSE),I273),"")</f>
        <v/>
      </c>
      <c r="J273" s="16" t="n"/>
      <c r="K273" s="17" t="n"/>
      <c r="L273" s="8">
        <f>IFERROR(IF(COUNTIF(A273:K273,"&lt;&gt;")=0,"",K273-TODAY()),"")</f>
        <v/>
      </c>
      <c r="M273" s="6">
        <f>IFERROR(IF(COUNTIF(A273:K273,"&lt;&gt;")=0,"",IF(K273&lt;TODAY(),"Expired",IF(K273&lt;=TODAY()+'Lists &amp; Settings'!$B$10,"Expiring Soon","OK"))),"" )</f>
        <v/>
      </c>
      <c r="N273" s="8">
        <f>IFERROR(IF(COUNTIF(A273:K273,"&lt;&gt;")=0,"", H273-SUMIFS(StockOut!$E:$E,StockOut!$B:$B,B273,StockOut!$C:$C,E273)), "" )</f>
        <v/>
      </c>
      <c r="O273" s="16">
        <f>IFERROR(IF(N273="","",N273*J273),"")</f>
        <v/>
      </c>
      <c r="P273" s="6" t="n"/>
    </row>
    <row r="274">
      <c r="A274" s="17" t="n"/>
      <c r="B274" s="6" t="n"/>
      <c r="C274" s="6">
        <f>IFERROR(VLOOKUP(B274,'Lists &amp; Settings'!$A$3:$D$200,2,FALSE),"")</f>
        <v/>
      </c>
      <c r="D274" s="6">
        <f>IFERROR(VLOOKUP(B274,'Lists &amp; Settings'!$A$3:$D$200,3,FALSE),"")</f>
        <v/>
      </c>
      <c r="E274" s="6" t="n"/>
      <c r="F274" s="6" t="n"/>
      <c r="G274" s="6" t="n"/>
      <c r="H274" s="6" t="n"/>
      <c r="I274" s="6">
        <f>IFERROR(IF(I274="",""&amp;VLOOKUP(B274,'Lists &amp; Settings'!$A$3:$D$200,4,FALSE),I274),"")</f>
        <v/>
      </c>
      <c r="J274" s="16" t="n"/>
      <c r="K274" s="17" t="n"/>
      <c r="L274" s="8">
        <f>IFERROR(IF(COUNTIF(A274:K274,"&lt;&gt;")=0,"",K274-TODAY()),"")</f>
        <v/>
      </c>
      <c r="M274" s="6">
        <f>IFERROR(IF(COUNTIF(A274:K274,"&lt;&gt;")=0,"",IF(K274&lt;TODAY(),"Expired",IF(K274&lt;=TODAY()+'Lists &amp; Settings'!$B$10,"Expiring Soon","OK"))),"" )</f>
        <v/>
      </c>
      <c r="N274" s="8">
        <f>IFERROR(IF(COUNTIF(A274:K274,"&lt;&gt;")=0,"", H274-SUMIFS(StockOut!$E:$E,StockOut!$B:$B,B274,StockOut!$C:$C,E274)), "" )</f>
        <v/>
      </c>
      <c r="O274" s="16">
        <f>IFERROR(IF(N274="","",N274*J274),"")</f>
        <v/>
      </c>
      <c r="P274" s="6" t="n"/>
    </row>
    <row r="275">
      <c r="A275" s="17" t="n"/>
      <c r="B275" s="6" t="n"/>
      <c r="C275" s="6">
        <f>IFERROR(VLOOKUP(B275,'Lists &amp; Settings'!$A$3:$D$200,2,FALSE),"")</f>
        <v/>
      </c>
      <c r="D275" s="6">
        <f>IFERROR(VLOOKUP(B275,'Lists &amp; Settings'!$A$3:$D$200,3,FALSE),"")</f>
        <v/>
      </c>
      <c r="E275" s="6" t="n"/>
      <c r="F275" s="6" t="n"/>
      <c r="G275" s="6" t="n"/>
      <c r="H275" s="6" t="n"/>
      <c r="I275" s="6">
        <f>IFERROR(IF(I275="",""&amp;VLOOKUP(B275,'Lists &amp; Settings'!$A$3:$D$200,4,FALSE),I275),"")</f>
        <v/>
      </c>
      <c r="J275" s="16" t="n"/>
      <c r="K275" s="17" t="n"/>
      <c r="L275" s="8">
        <f>IFERROR(IF(COUNTIF(A275:K275,"&lt;&gt;")=0,"",K275-TODAY()),"")</f>
        <v/>
      </c>
      <c r="M275" s="6">
        <f>IFERROR(IF(COUNTIF(A275:K275,"&lt;&gt;")=0,"",IF(K275&lt;TODAY(),"Expired",IF(K275&lt;=TODAY()+'Lists &amp; Settings'!$B$10,"Expiring Soon","OK"))),"" )</f>
        <v/>
      </c>
      <c r="N275" s="8">
        <f>IFERROR(IF(COUNTIF(A275:K275,"&lt;&gt;")=0,"", H275-SUMIFS(StockOut!$E:$E,StockOut!$B:$B,B275,StockOut!$C:$C,E275)), "" )</f>
        <v/>
      </c>
      <c r="O275" s="16">
        <f>IFERROR(IF(N275="","",N275*J275),"")</f>
        <v/>
      </c>
      <c r="P275" s="6" t="n"/>
    </row>
    <row r="276">
      <c r="A276" s="17" t="n"/>
      <c r="B276" s="6" t="n"/>
      <c r="C276" s="6">
        <f>IFERROR(VLOOKUP(B276,'Lists &amp; Settings'!$A$3:$D$200,2,FALSE),"")</f>
        <v/>
      </c>
      <c r="D276" s="6">
        <f>IFERROR(VLOOKUP(B276,'Lists &amp; Settings'!$A$3:$D$200,3,FALSE),"")</f>
        <v/>
      </c>
      <c r="E276" s="6" t="n"/>
      <c r="F276" s="6" t="n"/>
      <c r="G276" s="6" t="n"/>
      <c r="H276" s="6" t="n"/>
      <c r="I276" s="6">
        <f>IFERROR(IF(I276="",""&amp;VLOOKUP(B276,'Lists &amp; Settings'!$A$3:$D$200,4,FALSE),I276),"")</f>
        <v/>
      </c>
      <c r="J276" s="16" t="n"/>
      <c r="K276" s="17" t="n"/>
      <c r="L276" s="8">
        <f>IFERROR(IF(COUNTIF(A276:K276,"&lt;&gt;")=0,"",K276-TODAY()),"")</f>
        <v/>
      </c>
      <c r="M276" s="6">
        <f>IFERROR(IF(COUNTIF(A276:K276,"&lt;&gt;")=0,"",IF(K276&lt;TODAY(),"Expired",IF(K276&lt;=TODAY()+'Lists &amp; Settings'!$B$10,"Expiring Soon","OK"))),"" )</f>
        <v/>
      </c>
      <c r="N276" s="8">
        <f>IFERROR(IF(COUNTIF(A276:K276,"&lt;&gt;")=0,"", H276-SUMIFS(StockOut!$E:$E,StockOut!$B:$B,B276,StockOut!$C:$C,E276)), "" )</f>
        <v/>
      </c>
      <c r="O276" s="16">
        <f>IFERROR(IF(N276="","",N276*J276),"")</f>
        <v/>
      </c>
      <c r="P276" s="6" t="n"/>
    </row>
    <row r="277">
      <c r="A277" s="17" t="n"/>
      <c r="B277" s="6" t="n"/>
      <c r="C277" s="6">
        <f>IFERROR(VLOOKUP(B277,'Lists &amp; Settings'!$A$3:$D$200,2,FALSE),"")</f>
        <v/>
      </c>
      <c r="D277" s="6">
        <f>IFERROR(VLOOKUP(B277,'Lists &amp; Settings'!$A$3:$D$200,3,FALSE),"")</f>
        <v/>
      </c>
      <c r="E277" s="6" t="n"/>
      <c r="F277" s="6" t="n"/>
      <c r="G277" s="6" t="n"/>
      <c r="H277" s="6" t="n"/>
      <c r="I277" s="6">
        <f>IFERROR(IF(I277="",""&amp;VLOOKUP(B277,'Lists &amp; Settings'!$A$3:$D$200,4,FALSE),I277),"")</f>
        <v/>
      </c>
      <c r="J277" s="16" t="n"/>
      <c r="K277" s="17" t="n"/>
      <c r="L277" s="8">
        <f>IFERROR(IF(COUNTIF(A277:K277,"&lt;&gt;")=0,"",K277-TODAY()),"")</f>
        <v/>
      </c>
      <c r="M277" s="6">
        <f>IFERROR(IF(COUNTIF(A277:K277,"&lt;&gt;")=0,"",IF(K277&lt;TODAY(),"Expired",IF(K277&lt;=TODAY()+'Lists &amp; Settings'!$B$10,"Expiring Soon","OK"))),"" )</f>
        <v/>
      </c>
      <c r="N277" s="8">
        <f>IFERROR(IF(COUNTIF(A277:K277,"&lt;&gt;")=0,"", H277-SUMIFS(StockOut!$E:$E,StockOut!$B:$B,B277,StockOut!$C:$C,E277)), "" )</f>
        <v/>
      </c>
      <c r="O277" s="16">
        <f>IFERROR(IF(N277="","",N277*J277),"")</f>
        <v/>
      </c>
      <c r="P277" s="6" t="n"/>
    </row>
    <row r="278">
      <c r="A278" s="17" t="n"/>
      <c r="B278" s="6" t="n"/>
      <c r="C278" s="6">
        <f>IFERROR(VLOOKUP(B278,'Lists &amp; Settings'!$A$3:$D$200,2,FALSE),"")</f>
        <v/>
      </c>
      <c r="D278" s="6">
        <f>IFERROR(VLOOKUP(B278,'Lists &amp; Settings'!$A$3:$D$200,3,FALSE),"")</f>
        <v/>
      </c>
      <c r="E278" s="6" t="n"/>
      <c r="F278" s="6" t="n"/>
      <c r="G278" s="6" t="n"/>
      <c r="H278" s="6" t="n"/>
      <c r="I278" s="6">
        <f>IFERROR(IF(I278="",""&amp;VLOOKUP(B278,'Lists &amp; Settings'!$A$3:$D$200,4,FALSE),I278),"")</f>
        <v/>
      </c>
      <c r="J278" s="16" t="n"/>
      <c r="K278" s="17" t="n"/>
      <c r="L278" s="8">
        <f>IFERROR(IF(COUNTIF(A278:K278,"&lt;&gt;")=0,"",K278-TODAY()),"")</f>
        <v/>
      </c>
      <c r="M278" s="6">
        <f>IFERROR(IF(COUNTIF(A278:K278,"&lt;&gt;")=0,"",IF(K278&lt;TODAY(),"Expired",IF(K278&lt;=TODAY()+'Lists &amp; Settings'!$B$10,"Expiring Soon","OK"))),"" )</f>
        <v/>
      </c>
      <c r="N278" s="8">
        <f>IFERROR(IF(COUNTIF(A278:K278,"&lt;&gt;")=0,"", H278-SUMIFS(StockOut!$E:$E,StockOut!$B:$B,B278,StockOut!$C:$C,E278)), "" )</f>
        <v/>
      </c>
      <c r="O278" s="16">
        <f>IFERROR(IF(N278="","",N278*J278),"")</f>
        <v/>
      </c>
      <c r="P278" s="6" t="n"/>
    </row>
    <row r="279">
      <c r="A279" s="17" t="n"/>
      <c r="B279" s="6" t="n"/>
      <c r="C279" s="6">
        <f>IFERROR(VLOOKUP(B279,'Lists &amp; Settings'!$A$3:$D$200,2,FALSE),"")</f>
        <v/>
      </c>
      <c r="D279" s="6">
        <f>IFERROR(VLOOKUP(B279,'Lists &amp; Settings'!$A$3:$D$200,3,FALSE),"")</f>
        <v/>
      </c>
      <c r="E279" s="6" t="n"/>
      <c r="F279" s="6" t="n"/>
      <c r="G279" s="6" t="n"/>
      <c r="H279" s="6" t="n"/>
      <c r="I279" s="6">
        <f>IFERROR(IF(I279="",""&amp;VLOOKUP(B279,'Lists &amp; Settings'!$A$3:$D$200,4,FALSE),I279),"")</f>
        <v/>
      </c>
      <c r="J279" s="16" t="n"/>
      <c r="K279" s="17" t="n"/>
      <c r="L279" s="8">
        <f>IFERROR(IF(COUNTIF(A279:K279,"&lt;&gt;")=0,"",K279-TODAY()),"")</f>
        <v/>
      </c>
      <c r="M279" s="6">
        <f>IFERROR(IF(COUNTIF(A279:K279,"&lt;&gt;")=0,"",IF(K279&lt;TODAY(),"Expired",IF(K279&lt;=TODAY()+'Lists &amp; Settings'!$B$10,"Expiring Soon","OK"))),"" )</f>
        <v/>
      </c>
      <c r="N279" s="8">
        <f>IFERROR(IF(COUNTIF(A279:K279,"&lt;&gt;")=0,"", H279-SUMIFS(StockOut!$E:$E,StockOut!$B:$B,B279,StockOut!$C:$C,E279)), "" )</f>
        <v/>
      </c>
      <c r="O279" s="16">
        <f>IFERROR(IF(N279="","",N279*J279),"")</f>
        <v/>
      </c>
      <c r="P279" s="6" t="n"/>
    </row>
    <row r="280">
      <c r="A280" s="17" t="n"/>
      <c r="B280" s="6" t="n"/>
      <c r="C280" s="6">
        <f>IFERROR(VLOOKUP(B280,'Lists &amp; Settings'!$A$3:$D$200,2,FALSE),"")</f>
        <v/>
      </c>
      <c r="D280" s="6">
        <f>IFERROR(VLOOKUP(B280,'Lists &amp; Settings'!$A$3:$D$200,3,FALSE),"")</f>
        <v/>
      </c>
      <c r="E280" s="6" t="n"/>
      <c r="F280" s="6" t="n"/>
      <c r="G280" s="6" t="n"/>
      <c r="H280" s="6" t="n"/>
      <c r="I280" s="6">
        <f>IFERROR(IF(I280="",""&amp;VLOOKUP(B280,'Lists &amp; Settings'!$A$3:$D$200,4,FALSE),I280),"")</f>
        <v/>
      </c>
      <c r="J280" s="16" t="n"/>
      <c r="K280" s="17" t="n"/>
      <c r="L280" s="8">
        <f>IFERROR(IF(COUNTIF(A280:K280,"&lt;&gt;")=0,"",K280-TODAY()),"")</f>
        <v/>
      </c>
      <c r="M280" s="6">
        <f>IFERROR(IF(COUNTIF(A280:K280,"&lt;&gt;")=0,"",IF(K280&lt;TODAY(),"Expired",IF(K280&lt;=TODAY()+'Lists &amp; Settings'!$B$10,"Expiring Soon","OK"))),"" )</f>
        <v/>
      </c>
      <c r="N280" s="8">
        <f>IFERROR(IF(COUNTIF(A280:K280,"&lt;&gt;")=0,"", H280-SUMIFS(StockOut!$E:$E,StockOut!$B:$B,B280,StockOut!$C:$C,E280)), "" )</f>
        <v/>
      </c>
      <c r="O280" s="16">
        <f>IFERROR(IF(N280="","",N280*J280),"")</f>
        <v/>
      </c>
      <c r="P280" s="6" t="n"/>
    </row>
    <row r="281">
      <c r="A281" s="17" t="n"/>
      <c r="B281" s="6" t="n"/>
      <c r="C281" s="6">
        <f>IFERROR(VLOOKUP(B281,'Lists &amp; Settings'!$A$3:$D$200,2,FALSE),"")</f>
        <v/>
      </c>
      <c r="D281" s="6">
        <f>IFERROR(VLOOKUP(B281,'Lists &amp; Settings'!$A$3:$D$200,3,FALSE),"")</f>
        <v/>
      </c>
      <c r="E281" s="6" t="n"/>
      <c r="F281" s="6" t="n"/>
      <c r="G281" s="6" t="n"/>
      <c r="H281" s="6" t="n"/>
      <c r="I281" s="6">
        <f>IFERROR(IF(I281="",""&amp;VLOOKUP(B281,'Lists &amp; Settings'!$A$3:$D$200,4,FALSE),I281),"")</f>
        <v/>
      </c>
      <c r="J281" s="16" t="n"/>
      <c r="K281" s="17" t="n"/>
      <c r="L281" s="8">
        <f>IFERROR(IF(COUNTIF(A281:K281,"&lt;&gt;")=0,"",K281-TODAY()),"")</f>
        <v/>
      </c>
      <c r="M281" s="6">
        <f>IFERROR(IF(COUNTIF(A281:K281,"&lt;&gt;")=0,"",IF(K281&lt;TODAY(),"Expired",IF(K281&lt;=TODAY()+'Lists &amp; Settings'!$B$10,"Expiring Soon","OK"))),"" )</f>
        <v/>
      </c>
      <c r="N281" s="8">
        <f>IFERROR(IF(COUNTIF(A281:K281,"&lt;&gt;")=0,"", H281-SUMIFS(StockOut!$E:$E,StockOut!$B:$B,B281,StockOut!$C:$C,E281)), "" )</f>
        <v/>
      </c>
      <c r="O281" s="16">
        <f>IFERROR(IF(N281="","",N281*J281),"")</f>
        <v/>
      </c>
      <c r="P281" s="6" t="n"/>
    </row>
    <row r="282">
      <c r="A282" s="17" t="n"/>
      <c r="B282" s="6" t="n"/>
      <c r="C282" s="6">
        <f>IFERROR(VLOOKUP(B282,'Lists &amp; Settings'!$A$3:$D$200,2,FALSE),"")</f>
        <v/>
      </c>
      <c r="D282" s="6">
        <f>IFERROR(VLOOKUP(B282,'Lists &amp; Settings'!$A$3:$D$200,3,FALSE),"")</f>
        <v/>
      </c>
      <c r="E282" s="6" t="n"/>
      <c r="F282" s="6" t="n"/>
      <c r="G282" s="6" t="n"/>
      <c r="H282" s="6" t="n"/>
      <c r="I282" s="6">
        <f>IFERROR(IF(I282="",""&amp;VLOOKUP(B282,'Lists &amp; Settings'!$A$3:$D$200,4,FALSE),I282),"")</f>
        <v/>
      </c>
      <c r="J282" s="16" t="n"/>
      <c r="K282" s="17" t="n"/>
      <c r="L282" s="8">
        <f>IFERROR(IF(COUNTIF(A282:K282,"&lt;&gt;")=0,"",K282-TODAY()),"")</f>
        <v/>
      </c>
      <c r="M282" s="6">
        <f>IFERROR(IF(COUNTIF(A282:K282,"&lt;&gt;")=0,"",IF(K282&lt;TODAY(),"Expired",IF(K282&lt;=TODAY()+'Lists &amp; Settings'!$B$10,"Expiring Soon","OK"))),"" )</f>
        <v/>
      </c>
      <c r="N282" s="8">
        <f>IFERROR(IF(COUNTIF(A282:K282,"&lt;&gt;")=0,"", H282-SUMIFS(StockOut!$E:$E,StockOut!$B:$B,B282,StockOut!$C:$C,E282)), "" )</f>
        <v/>
      </c>
      <c r="O282" s="16">
        <f>IFERROR(IF(N282="","",N282*J282),"")</f>
        <v/>
      </c>
      <c r="P282" s="6" t="n"/>
    </row>
    <row r="283">
      <c r="A283" s="17" t="n"/>
      <c r="B283" s="6" t="n"/>
      <c r="C283" s="6">
        <f>IFERROR(VLOOKUP(B283,'Lists &amp; Settings'!$A$3:$D$200,2,FALSE),"")</f>
        <v/>
      </c>
      <c r="D283" s="6">
        <f>IFERROR(VLOOKUP(B283,'Lists &amp; Settings'!$A$3:$D$200,3,FALSE),"")</f>
        <v/>
      </c>
      <c r="E283" s="6" t="n"/>
      <c r="F283" s="6" t="n"/>
      <c r="G283" s="6" t="n"/>
      <c r="H283" s="6" t="n"/>
      <c r="I283" s="6">
        <f>IFERROR(IF(I283="",""&amp;VLOOKUP(B283,'Lists &amp; Settings'!$A$3:$D$200,4,FALSE),I283),"")</f>
        <v/>
      </c>
      <c r="J283" s="16" t="n"/>
      <c r="K283" s="17" t="n"/>
      <c r="L283" s="8">
        <f>IFERROR(IF(COUNTIF(A283:K283,"&lt;&gt;")=0,"",K283-TODAY()),"")</f>
        <v/>
      </c>
      <c r="M283" s="6">
        <f>IFERROR(IF(COUNTIF(A283:K283,"&lt;&gt;")=0,"",IF(K283&lt;TODAY(),"Expired",IF(K283&lt;=TODAY()+'Lists &amp; Settings'!$B$10,"Expiring Soon","OK"))),"" )</f>
        <v/>
      </c>
      <c r="N283" s="8">
        <f>IFERROR(IF(COUNTIF(A283:K283,"&lt;&gt;")=0,"", H283-SUMIFS(StockOut!$E:$E,StockOut!$B:$B,B283,StockOut!$C:$C,E283)), "" )</f>
        <v/>
      </c>
      <c r="O283" s="16">
        <f>IFERROR(IF(N283="","",N283*J283),"")</f>
        <v/>
      </c>
      <c r="P283" s="6" t="n"/>
    </row>
    <row r="284">
      <c r="A284" s="17" t="n"/>
      <c r="B284" s="6" t="n"/>
      <c r="C284" s="6">
        <f>IFERROR(VLOOKUP(B284,'Lists &amp; Settings'!$A$3:$D$200,2,FALSE),"")</f>
        <v/>
      </c>
      <c r="D284" s="6">
        <f>IFERROR(VLOOKUP(B284,'Lists &amp; Settings'!$A$3:$D$200,3,FALSE),"")</f>
        <v/>
      </c>
      <c r="E284" s="6" t="n"/>
      <c r="F284" s="6" t="n"/>
      <c r="G284" s="6" t="n"/>
      <c r="H284" s="6" t="n"/>
      <c r="I284" s="6">
        <f>IFERROR(IF(I284="",""&amp;VLOOKUP(B284,'Lists &amp; Settings'!$A$3:$D$200,4,FALSE),I284),"")</f>
        <v/>
      </c>
      <c r="J284" s="16" t="n"/>
      <c r="K284" s="17" t="n"/>
      <c r="L284" s="8">
        <f>IFERROR(IF(COUNTIF(A284:K284,"&lt;&gt;")=0,"",K284-TODAY()),"")</f>
        <v/>
      </c>
      <c r="M284" s="6">
        <f>IFERROR(IF(COUNTIF(A284:K284,"&lt;&gt;")=0,"",IF(K284&lt;TODAY(),"Expired",IF(K284&lt;=TODAY()+'Lists &amp; Settings'!$B$10,"Expiring Soon","OK"))),"" )</f>
        <v/>
      </c>
      <c r="N284" s="8">
        <f>IFERROR(IF(COUNTIF(A284:K284,"&lt;&gt;")=0,"", H284-SUMIFS(StockOut!$E:$E,StockOut!$B:$B,B284,StockOut!$C:$C,E284)), "" )</f>
        <v/>
      </c>
      <c r="O284" s="16">
        <f>IFERROR(IF(N284="","",N284*J284),"")</f>
        <v/>
      </c>
      <c r="P284" s="6" t="n"/>
    </row>
    <row r="285">
      <c r="A285" s="17" t="n"/>
      <c r="B285" s="6" t="n"/>
      <c r="C285" s="6">
        <f>IFERROR(VLOOKUP(B285,'Lists &amp; Settings'!$A$3:$D$200,2,FALSE),"")</f>
        <v/>
      </c>
      <c r="D285" s="6">
        <f>IFERROR(VLOOKUP(B285,'Lists &amp; Settings'!$A$3:$D$200,3,FALSE),"")</f>
        <v/>
      </c>
      <c r="E285" s="6" t="n"/>
      <c r="F285" s="6" t="n"/>
      <c r="G285" s="6" t="n"/>
      <c r="H285" s="6" t="n"/>
      <c r="I285" s="6">
        <f>IFERROR(IF(I285="",""&amp;VLOOKUP(B285,'Lists &amp; Settings'!$A$3:$D$200,4,FALSE),I285),"")</f>
        <v/>
      </c>
      <c r="J285" s="16" t="n"/>
      <c r="K285" s="17" t="n"/>
      <c r="L285" s="8">
        <f>IFERROR(IF(COUNTIF(A285:K285,"&lt;&gt;")=0,"",K285-TODAY()),"")</f>
        <v/>
      </c>
      <c r="M285" s="6">
        <f>IFERROR(IF(COUNTIF(A285:K285,"&lt;&gt;")=0,"",IF(K285&lt;TODAY(),"Expired",IF(K285&lt;=TODAY()+'Lists &amp; Settings'!$B$10,"Expiring Soon","OK"))),"" )</f>
        <v/>
      </c>
      <c r="N285" s="8">
        <f>IFERROR(IF(COUNTIF(A285:K285,"&lt;&gt;")=0,"", H285-SUMIFS(StockOut!$E:$E,StockOut!$B:$B,B285,StockOut!$C:$C,E285)), "" )</f>
        <v/>
      </c>
      <c r="O285" s="16">
        <f>IFERROR(IF(N285="","",N285*J285),"")</f>
        <v/>
      </c>
      <c r="P285" s="6" t="n"/>
    </row>
    <row r="286">
      <c r="A286" s="17" t="n"/>
      <c r="B286" s="6" t="n"/>
      <c r="C286" s="6">
        <f>IFERROR(VLOOKUP(B286,'Lists &amp; Settings'!$A$3:$D$200,2,FALSE),"")</f>
        <v/>
      </c>
      <c r="D286" s="6">
        <f>IFERROR(VLOOKUP(B286,'Lists &amp; Settings'!$A$3:$D$200,3,FALSE),"")</f>
        <v/>
      </c>
      <c r="E286" s="6" t="n"/>
      <c r="F286" s="6" t="n"/>
      <c r="G286" s="6" t="n"/>
      <c r="H286" s="6" t="n"/>
      <c r="I286" s="6">
        <f>IFERROR(IF(I286="",""&amp;VLOOKUP(B286,'Lists &amp; Settings'!$A$3:$D$200,4,FALSE),I286),"")</f>
        <v/>
      </c>
      <c r="J286" s="16" t="n"/>
      <c r="K286" s="17" t="n"/>
      <c r="L286" s="8">
        <f>IFERROR(IF(COUNTIF(A286:K286,"&lt;&gt;")=0,"",K286-TODAY()),"")</f>
        <v/>
      </c>
      <c r="M286" s="6">
        <f>IFERROR(IF(COUNTIF(A286:K286,"&lt;&gt;")=0,"",IF(K286&lt;TODAY(),"Expired",IF(K286&lt;=TODAY()+'Lists &amp; Settings'!$B$10,"Expiring Soon","OK"))),"" )</f>
        <v/>
      </c>
      <c r="N286" s="8">
        <f>IFERROR(IF(COUNTIF(A286:K286,"&lt;&gt;")=0,"", H286-SUMIFS(StockOut!$E:$E,StockOut!$B:$B,B286,StockOut!$C:$C,E286)), "" )</f>
        <v/>
      </c>
      <c r="O286" s="16">
        <f>IFERROR(IF(N286="","",N286*J286),"")</f>
        <v/>
      </c>
      <c r="P286" s="6" t="n"/>
    </row>
    <row r="287">
      <c r="A287" s="17" t="n"/>
      <c r="B287" s="6" t="n"/>
      <c r="C287" s="6">
        <f>IFERROR(VLOOKUP(B287,'Lists &amp; Settings'!$A$3:$D$200,2,FALSE),"")</f>
        <v/>
      </c>
      <c r="D287" s="6">
        <f>IFERROR(VLOOKUP(B287,'Lists &amp; Settings'!$A$3:$D$200,3,FALSE),"")</f>
        <v/>
      </c>
      <c r="E287" s="6" t="n"/>
      <c r="F287" s="6" t="n"/>
      <c r="G287" s="6" t="n"/>
      <c r="H287" s="6" t="n"/>
      <c r="I287" s="6">
        <f>IFERROR(IF(I287="",""&amp;VLOOKUP(B287,'Lists &amp; Settings'!$A$3:$D$200,4,FALSE),I287),"")</f>
        <v/>
      </c>
      <c r="J287" s="16" t="n"/>
      <c r="K287" s="17" t="n"/>
      <c r="L287" s="8">
        <f>IFERROR(IF(COUNTIF(A287:K287,"&lt;&gt;")=0,"",K287-TODAY()),"")</f>
        <v/>
      </c>
      <c r="M287" s="6">
        <f>IFERROR(IF(COUNTIF(A287:K287,"&lt;&gt;")=0,"",IF(K287&lt;TODAY(),"Expired",IF(K287&lt;=TODAY()+'Lists &amp; Settings'!$B$10,"Expiring Soon","OK"))),"" )</f>
        <v/>
      </c>
      <c r="N287" s="8">
        <f>IFERROR(IF(COUNTIF(A287:K287,"&lt;&gt;")=0,"", H287-SUMIFS(StockOut!$E:$E,StockOut!$B:$B,B287,StockOut!$C:$C,E287)), "" )</f>
        <v/>
      </c>
      <c r="O287" s="16">
        <f>IFERROR(IF(N287="","",N287*J287),"")</f>
        <v/>
      </c>
      <c r="P287" s="6" t="n"/>
    </row>
    <row r="288">
      <c r="A288" s="17" t="n"/>
      <c r="B288" s="6" t="n"/>
      <c r="C288" s="6">
        <f>IFERROR(VLOOKUP(B288,'Lists &amp; Settings'!$A$3:$D$200,2,FALSE),"")</f>
        <v/>
      </c>
      <c r="D288" s="6">
        <f>IFERROR(VLOOKUP(B288,'Lists &amp; Settings'!$A$3:$D$200,3,FALSE),"")</f>
        <v/>
      </c>
      <c r="E288" s="6" t="n"/>
      <c r="F288" s="6" t="n"/>
      <c r="G288" s="6" t="n"/>
      <c r="H288" s="6" t="n"/>
      <c r="I288" s="6">
        <f>IFERROR(IF(I288="",""&amp;VLOOKUP(B288,'Lists &amp; Settings'!$A$3:$D$200,4,FALSE),I288),"")</f>
        <v/>
      </c>
      <c r="J288" s="16" t="n"/>
      <c r="K288" s="17" t="n"/>
      <c r="L288" s="8">
        <f>IFERROR(IF(COUNTIF(A288:K288,"&lt;&gt;")=0,"",K288-TODAY()),"")</f>
        <v/>
      </c>
      <c r="M288" s="6">
        <f>IFERROR(IF(COUNTIF(A288:K288,"&lt;&gt;")=0,"",IF(K288&lt;TODAY(),"Expired",IF(K288&lt;=TODAY()+'Lists &amp; Settings'!$B$10,"Expiring Soon","OK"))),"" )</f>
        <v/>
      </c>
      <c r="N288" s="8">
        <f>IFERROR(IF(COUNTIF(A288:K288,"&lt;&gt;")=0,"", H288-SUMIFS(StockOut!$E:$E,StockOut!$B:$B,B288,StockOut!$C:$C,E288)), "" )</f>
        <v/>
      </c>
      <c r="O288" s="16">
        <f>IFERROR(IF(N288="","",N288*J288),"")</f>
        <v/>
      </c>
      <c r="P288" s="6" t="n"/>
    </row>
    <row r="289">
      <c r="A289" s="17" t="n"/>
      <c r="B289" s="6" t="n"/>
      <c r="C289" s="6">
        <f>IFERROR(VLOOKUP(B289,'Lists &amp; Settings'!$A$3:$D$200,2,FALSE),"")</f>
        <v/>
      </c>
      <c r="D289" s="6">
        <f>IFERROR(VLOOKUP(B289,'Lists &amp; Settings'!$A$3:$D$200,3,FALSE),"")</f>
        <v/>
      </c>
      <c r="E289" s="6" t="n"/>
      <c r="F289" s="6" t="n"/>
      <c r="G289" s="6" t="n"/>
      <c r="H289" s="6" t="n"/>
      <c r="I289" s="6">
        <f>IFERROR(IF(I289="",""&amp;VLOOKUP(B289,'Lists &amp; Settings'!$A$3:$D$200,4,FALSE),I289),"")</f>
        <v/>
      </c>
      <c r="J289" s="16" t="n"/>
      <c r="K289" s="17" t="n"/>
      <c r="L289" s="8">
        <f>IFERROR(IF(COUNTIF(A289:K289,"&lt;&gt;")=0,"",K289-TODAY()),"")</f>
        <v/>
      </c>
      <c r="M289" s="6">
        <f>IFERROR(IF(COUNTIF(A289:K289,"&lt;&gt;")=0,"",IF(K289&lt;TODAY(),"Expired",IF(K289&lt;=TODAY()+'Lists &amp; Settings'!$B$10,"Expiring Soon","OK"))),"" )</f>
        <v/>
      </c>
      <c r="N289" s="8">
        <f>IFERROR(IF(COUNTIF(A289:K289,"&lt;&gt;")=0,"", H289-SUMIFS(StockOut!$E:$E,StockOut!$B:$B,B289,StockOut!$C:$C,E289)), "" )</f>
        <v/>
      </c>
      <c r="O289" s="16">
        <f>IFERROR(IF(N289="","",N289*J289),"")</f>
        <v/>
      </c>
      <c r="P289" s="6" t="n"/>
    </row>
    <row r="290">
      <c r="A290" s="17" t="n"/>
      <c r="B290" s="6" t="n"/>
      <c r="C290" s="6">
        <f>IFERROR(VLOOKUP(B290,'Lists &amp; Settings'!$A$3:$D$200,2,FALSE),"")</f>
        <v/>
      </c>
      <c r="D290" s="6">
        <f>IFERROR(VLOOKUP(B290,'Lists &amp; Settings'!$A$3:$D$200,3,FALSE),"")</f>
        <v/>
      </c>
      <c r="E290" s="6" t="n"/>
      <c r="F290" s="6" t="n"/>
      <c r="G290" s="6" t="n"/>
      <c r="H290" s="6" t="n"/>
      <c r="I290" s="6">
        <f>IFERROR(IF(I290="",""&amp;VLOOKUP(B290,'Lists &amp; Settings'!$A$3:$D$200,4,FALSE),I290),"")</f>
        <v/>
      </c>
      <c r="J290" s="16" t="n"/>
      <c r="K290" s="17" t="n"/>
      <c r="L290" s="8">
        <f>IFERROR(IF(COUNTIF(A290:K290,"&lt;&gt;")=0,"",K290-TODAY()),"")</f>
        <v/>
      </c>
      <c r="M290" s="6">
        <f>IFERROR(IF(COUNTIF(A290:K290,"&lt;&gt;")=0,"",IF(K290&lt;TODAY(),"Expired",IF(K290&lt;=TODAY()+'Lists &amp; Settings'!$B$10,"Expiring Soon","OK"))),"" )</f>
        <v/>
      </c>
      <c r="N290" s="8">
        <f>IFERROR(IF(COUNTIF(A290:K290,"&lt;&gt;")=0,"", H290-SUMIFS(StockOut!$E:$E,StockOut!$B:$B,B290,StockOut!$C:$C,E290)), "" )</f>
        <v/>
      </c>
      <c r="O290" s="16">
        <f>IFERROR(IF(N290="","",N290*J290),"")</f>
        <v/>
      </c>
      <c r="P290" s="6" t="n"/>
    </row>
    <row r="291">
      <c r="A291" s="17" t="n"/>
      <c r="B291" s="6" t="n"/>
      <c r="C291" s="6">
        <f>IFERROR(VLOOKUP(B291,'Lists &amp; Settings'!$A$3:$D$200,2,FALSE),"")</f>
        <v/>
      </c>
      <c r="D291" s="6">
        <f>IFERROR(VLOOKUP(B291,'Lists &amp; Settings'!$A$3:$D$200,3,FALSE),"")</f>
        <v/>
      </c>
      <c r="E291" s="6" t="n"/>
      <c r="F291" s="6" t="n"/>
      <c r="G291" s="6" t="n"/>
      <c r="H291" s="6" t="n"/>
      <c r="I291" s="6">
        <f>IFERROR(IF(I291="",""&amp;VLOOKUP(B291,'Lists &amp; Settings'!$A$3:$D$200,4,FALSE),I291),"")</f>
        <v/>
      </c>
      <c r="J291" s="16" t="n"/>
      <c r="K291" s="17" t="n"/>
      <c r="L291" s="8">
        <f>IFERROR(IF(COUNTIF(A291:K291,"&lt;&gt;")=0,"",K291-TODAY()),"")</f>
        <v/>
      </c>
      <c r="M291" s="6">
        <f>IFERROR(IF(COUNTIF(A291:K291,"&lt;&gt;")=0,"",IF(K291&lt;TODAY(),"Expired",IF(K291&lt;=TODAY()+'Lists &amp; Settings'!$B$10,"Expiring Soon","OK"))),"" )</f>
        <v/>
      </c>
      <c r="N291" s="8">
        <f>IFERROR(IF(COUNTIF(A291:K291,"&lt;&gt;")=0,"", H291-SUMIFS(StockOut!$E:$E,StockOut!$B:$B,B291,StockOut!$C:$C,E291)), "" )</f>
        <v/>
      </c>
      <c r="O291" s="16">
        <f>IFERROR(IF(N291="","",N291*J291),"")</f>
        <v/>
      </c>
      <c r="P291" s="6" t="n"/>
    </row>
    <row r="292">
      <c r="A292" s="17" t="n"/>
      <c r="B292" s="6" t="n"/>
      <c r="C292" s="6">
        <f>IFERROR(VLOOKUP(B292,'Lists &amp; Settings'!$A$3:$D$200,2,FALSE),"")</f>
        <v/>
      </c>
      <c r="D292" s="6">
        <f>IFERROR(VLOOKUP(B292,'Lists &amp; Settings'!$A$3:$D$200,3,FALSE),"")</f>
        <v/>
      </c>
      <c r="E292" s="6" t="n"/>
      <c r="F292" s="6" t="n"/>
      <c r="G292" s="6" t="n"/>
      <c r="H292" s="6" t="n"/>
      <c r="I292" s="6">
        <f>IFERROR(IF(I292="",""&amp;VLOOKUP(B292,'Lists &amp; Settings'!$A$3:$D$200,4,FALSE),I292),"")</f>
        <v/>
      </c>
      <c r="J292" s="16" t="n"/>
      <c r="K292" s="17" t="n"/>
      <c r="L292" s="8">
        <f>IFERROR(IF(COUNTIF(A292:K292,"&lt;&gt;")=0,"",K292-TODAY()),"")</f>
        <v/>
      </c>
      <c r="M292" s="6">
        <f>IFERROR(IF(COUNTIF(A292:K292,"&lt;&gt;")=0,"",IF(K292&lt;TODAY(),"Expired",IF(K292&lt;=TODAY()+'Lists &amp; Settings'!$B$10,"Expiring Soon","OK"))),"" )</f>
        <v/>
      </c>
      <c r="N292" s="8">
        <f>IFERROR(IF(COUNTIF(A292:K292,"&lt;&gt;")=0,"", H292-SUMIFS(StockOut!$E:$E,StockOut!$B:$B,B292,StockOut!$C:$C,E292)), "" )</f>
        <v/>
      </c>
      <c r="O292" s="16">
        <f>IFERROR(IF(N292="","",N292*J292),"")</f>
        <v/>
      </c>
      <c r="P292" s="6" t="n"/>
    </row>
    <row r="293">
      <c r="A293" s="17" t="n"/>
      <c r="B293" s="6" t="n"/>
      <c r="C293" s="6">
        <f>IFERROR(VLOOKUP(B293,'Lists &amp; Settings'!$A$3:$D$200,2,FALSE),"")</f>
        <v/>
      </c>
      <c r="D293" s="6">
        <f>IFERROR(VLOOKUP(B293,'Lists &amp; Settings'!$A$3:$D$200,3,FALSE),"")</f>
        <v/>
      </c>
      <c r="E293" s="6" t="n"/>
      <c r="F293" s="6" t="n"/>
      <c r="G293" s="6" t="n"/>
      <c r="H293" s="6" t="n"/>
      <c r="I293" s="6">
        <f>IFERROR(IF(I293="",""&amp;VLOOKUP(B293,'Lists &amp; Settings'!$A$3:$D$200,4,FALSE),I293),"")</f>
        <v/>
      </c>
      <c r="J293" s="16" t="n"/>
      <c r="K293" s="17" t="n"/>
      <c r="L293" s="8">
        <f>IFERROR(IF(COUNTIF(A293:K293,"&lt;&gt;")=0,"",K293-TODAY()),"")</f>
        <v/>
      </c>
      <c r="M293" s="6">
        <f>IFERROR(IF(COUNTIF(A293:K293,"&lt;&gt;")=0,"",IF(K293&lt;TODAY(),"Expired",IF(K293&lt;=TODAY()+'Lists &amp; Settings'!$B$10,"Expiring Soon","OK"))),"" )</f>
        <v/>
      </c>
      <c r="N293" s="8">
        <f>IFERROR(IF(COUNTIF(A293:K293,"&lt;&gt;")=0,"", H293-SUMIFS(StockOut!$E:$E,StockOut!$B:$B,B293,StockOut!$C:$C,E293)), "" )</f>
        <v/>
      </c>
      <c r="O293" s="16">
        <f>IFERROR(IF(N293="","",N293*J293),"")</f>
        <v/>
      </c>
      <c r="P293" s="6" t="n"/>
    </row>
    <row r="294">
      <c r="A294" s="17" t="n"/>
      <c r="B294" s="6" t="n"/>
      <c r="C294" s="6">
        <f>IFERROR(VLOOKUP(B294,'Lists &amp; Settings'!$A$3:$D$200,2,FALSE),"")</f>
        <v/>
      </c>
      <c r="D294" s="6">
        <f>IFERROR(VLOOKUP(B294,'Lists &amp; Settings'!$A$3:$D$200,3,FALSE),"")</f>
        <v/>
      </c>
      <c r="E294" s="6" t="n"/>
      <c r="F294" s="6" t="n"/>
      <c r="G294" s="6" t="n"/>
      <c r="H294" s="6" t="n"/>
      <c r="I294" s="6">
        <f>IFERROR(IF(I294="",""&amp;VLOOKUP(B294,'Lists &amp; Settings'!$A$3:$D$200,4,FALSE),I294),"")</f>
        <v/>
      </c>
      <c r="J294" s="16" t="n"/>
      <c r="K294" s="17" t="n"/>
      <c r="L294" s="8">
        <f>IFERROR(IF(COUNTIF(A294:K294,"&lt;&gt;")=0,"",K294-TODAY()),"")</f>
        <v/>
      </c>
      <c r="M294" s="6">
        <f>IFERROR(IF(COUNTIF(A294:K294,"&lt;&gt;")=0,"",IF(K294&lt;TODAY(),"Expired",IF(K294&lt;=TODAY()+'Lists &amp; Settings'!$B$10,"Expiring Soon","OK"))),"" )</f>
        <v/>
      </c>
      <c r="N294" s="8">
        <f>IFERROR(IF(COUNTIF(A294:K294,"&lt;&gt;")=0,"", H294-SUMIFS(StockOut!$E:$E,StockOut!$B:$B,B294,StockOut!$C:$C,E294)), "" )</f>
        <v/>
      </c>
      <c r="O294" s="16">
        <f>IFERROR(IF(N294="","",N294*J294),"")</f>
        <v/>
      </c>
      <c r="P294" s="6" t="n"/>
    </row>
    <row r="295">
      <c r="A295" s="17" t="n"/>
      <c r="B295" s="6" t="n"/>
      <c r="C295" s="6">
        <f>IFERROR(VLOOKUP(B295,'Lists &amp; Settings'!$A$3:$D$200,2,FALSE),"")</f>
        <v/>
      </c>
      <c r="D295" s="6">
        <f>IFERROR(VLOOKUP(B295,'Lists &amp; Settings'!$A$3:$D$200,3,FALSE),"")</f>
        <v/>
      </c>
      <c r="E295" s="6" t="n"/>
      <c r="F295" s="6" t="n"/>
      <c r="G295" s="6" t="n"/>
      <c r="H295" s="6" t="n"/>
      <c r="I295" s="6">
        <f>IFERROR(IF(I295="",""&amp;VLOOKUP(B295,'Lists &amp; Settings'!$A$3:$D$200,4,FALSE),I295),"")</f>
        <v/>
      </c>
      <c r="J295" s="16" t="n"/>
      <c r="K295" s="17" t="n"/>
      <c r="L295" s="8">
        <f>IFERROR(IF(COUNTIF(A295:K295,"&lt;&gt;")=0,"",K295-TODAY()),"")</f>
        <v/>
      </c>
      <c r="M295" s="6">
        <f>IFERROR(IF(COUNTIF(A295:K295,"&lt;&gt;")=0,"",IF(K295&lt;TODAY(),"Expired",IF(K295&lt;=TODAY()+'Lists &amp; Settings'!$B$10,"Expiring Soon","OK"))),"" )</f>
        <v/>
      </c>
      <c r="N295" s="8">
        <f>IFERROR(IF(COUNTIF(A295:K295,"&lt;&gt;")=0,"", H295-SUMIFS(StockOut!$E:$E,StockOut!$B:$B,B295,StockOut!$C:$C,E295)), "" )</f>
        <v/>
      </c>
      <c r="O295" s="16">
        <f>IFERROR(IF(N295="","",N295*J295),"")</f>
        <v/>
      </c>
      <c r="P295" s="6" t="n"/>
    </row>
    <row r="296">
      <c r="A296" s="17" t="n"/>
      <c r="B296" s="6" t="n"/>
      <c r="C296" s="6">
        <f>IFERROR(VLOOKUP(B296,'Lists &amp; Settings'!$A$3:$D$200,2,FALSE),"")</f>
        <v/>
      </c>
      <c r="D296" s="6">
        <f>IFERROR(VLOOKUP(B296,'Lists &amp; Settings'!$A$3:$D$200,3,FALSE),"")</f>
        <v/>
      </c>
      <c r="E296" s="6" t="n"/>
      <c r="F296" s="6" t="n"/>
      <c r="G296" s="6" t="n"/>
      <c r="H296" s="6" t="n"/>
      <c r="I296" s="6">
        <f>IFERROR(IF(I296="",""&amp;VLOOKUP(B296,'Lists &amp; Settings'!$A$3:$D$200,4,FALSE),I296),"")</f>
        <v/>
      </c>
      <c r="J296" s="16" t="n"/>
      <c r="K296" s="17" t="n"/>
      <c r="L296" s="8">
        <f>IFERROR(IF(COUNTIF(A296:K296,"&lt;&gt;")=0,"",K296-TODAY()),"")</f>
        <v/>
      </c>
      <c r="M296" s="6">
        <f>IFERROR(IF(COUNTIF(A296:K296,"&lt;&gt;")=0,"",IF(K296&lt;TODAY(),"Expired",IF(K296&lt;=TODAY()+'Lists &amp; Settings'!$B$10,"Expiring Soon","OK"))),"" )</f>
        <v/>
      </c>
      <c r="N296" s="8">
        <f>IFERROR(IF(COUNTIF(A296:K296,"&lt;&gt;")=0,"", H296-SUMIFS(StockOut!$E:$E,StockOut!$B:$B,B296,StockOut!$C:$C,E296)), "" )</f>
        <v/>
      </c>
      <c r="O296" s="16">
        <f>IFERROR(IF(N296="","",N296*J296),"")</f>
        <v/>
      </c>
      <c r="P296" s="6" t="n"/>
    </row>
    <row r="297">
      <c r="A297" s="17" t="n"/>
      <c r="B297" s="6" t="n"/>
      <c r="C297" s="6">
        <f>IFERROR(VLOOKUP(B297,'Lists &amp; Settings'!$A$3:$D$200,2,FALSE),"")</f>
        <v/>
      </c>
      <c r="D297" s="6">
        <f>IFERROR(VLOOKUP(B297,'Lists &amp; Settings'!$A$3:$D$200,3,FALSE),"")</f>
        <v/>
      </c>
      <c r="E297" s="6" t="n"/>
      <c r="F297" s="6" t="n"/>
      <c r="G297" s="6" t="n"/>
      <c r="H297" s="6" t="n"/>
      <c r="I297" s="6">
        <f>IFERROR(IF(I297="",""&amp;VLOOKUP(B297,'Lists &amp; Settings'!$A$3:$D$200,4,FALSE),I297),"")</f>
        <v/>
      </c>
      <c r="J297" s="16" t="n"/>
      <c r="K297" s="17" t="n"/>
      <c r="L297" s="8">
        <f>IFERROR(IF(COUNTIF(A297:K297,"&lt;&gt;")=0,"",K297-TODAY()),"")</f>
        <v/>
      </c>
      <c r="M297" s="6">
        <f>IFERROR(IF(COUNTIF(A297:K297,"&lt;&gt;")=0,"",IF(K297&lt;TODAY(),"Expired",IF(K297&lt;=TODAY()+'Lists &amp; Settings'!$B$10,"Expiring Soon","OK"))),"" )</f>
        <v/>
      </c>
      <c r="N297" s="8">
        <f>IFERROR(IF(COUNTIF(A297:K297,"&lt;&gt;")=0,"", H297-SUMIFS(StockOut!$E:$E,StockOut!$B:$B,B297,StockOut!$C:$C,E297)), "" )</f>
        <v/>
      </c>
      <c r="O297" s="16">
        <f>IFERROR(IF(N297="","",N297*J297),"")</f>
        <v/>
      </c>
      <c r="P297" s="6" t="n"/>
    </row>
    <row r="298">
      <c r="A298" s="17" t="n"/>
      <c r="B298" s="6" t="n"/>
      <c r="C298" s="6">
        <f>IFERROR(VLOOKUP(B298,'Lists &amp; Settings'!$A$3:$D$200,2,FALSE),"")</f>
        <v/>
      </c>
      <c r="D298" s="6">
        <f>IFERROR(VLOOKUP(B298,'Lists &amp; Settings'!$A$3:$D$200,3,FALSE),"")</f>
        <v/>
      </c>
      <c r="E298" s="6" t="n"/>
      <c r="F298" s="6" t="n"/>
      <c r="G298" s="6" t="n"/>
      <c r="H298" s="6" t="n"/>
      <c r="I298" s="6">
        <f>IFERROR(IF(I298="",""&amp;VLOOKUP(B298,'Lists &amp; Settings'!$A$3:$D$200,4,FALSE),I298),"")</f>
        <v/>
      </c>
      <c r="J298" s="16" t="n"/>
      <c r="K298" s="17" t="n"/>
      <c r="L298" s="8">
        <f>IFERROR(IF(COUNTIF(A298:K298,"&lt;&gt;")=0,"",K298-TODAY()),"")</f>
        <v/>
      </c>
      <c r="M298" s="6">
        <f>IFERROR(IF(COUNTIF(A298:K298,"&lt;&gt;")=0,"",IF(K298&lt;TODAY(),"Expired",IF(K298&lt;=TODAY()+'Lists &amp; Settings'!$B$10,"Expiring Soon","OK"))),"" )</f>
        <v/>
      </c>
      <c r="N298" s="8">
        <f>IFERROR(IF(COUNTIF(A298:K298,"&lt;&gt;")=0,"", H298-SUMIFS(StockOut!$E:$E,StockOut!$B:$B,B298,StockOut!$C:$C,E298)), "" )</f>
        <v/>
      </c>
      <c r="O298" s="16">
        <f>IFERROR(IF(N298="","",N298*J298),"")</f>
        <v/>
      </c>
      <c r="P298" s="6" t="n"/>
    </row>
    <row r="299">
      <c r="A299" s="17" t="n"/>
      <c r="B299" s="6" t="n"/>
      <c r="C299" s="6">
        <f>IFERROR(VLOOKUP(B299,'Lists &amp; Settings'!$A$3:$D$200,2,FALSE),"")</f>
        <v/>
      </c>
      <c r="D299" s="6">
        <f>IFERROR(VLOOKUP(B299,'Lists &amp; Settings'!$A$3:$D$200,3,FALSE),"")</f>
        <v/>
      </c>
      <c r="E299" s="6" t="n"/>
      <c r="F299" s="6" t="n"/>
      <c r="G299" s="6" t="n"/>
      <c r="H299" s="6" t="n"/>
      <c r="I299" s="6">
        <f>IFERROR(IF(I299="",""&amp;VLOOKUP(B299,'Lists &amp; Settings'!$A$3:$D$200,4,FALSE),I299),"")</f>
        <v/>
      </c>
      <c r="J299" s="16" t="n"/>
      <c r="K299" s="17" t="n"/>
      <c r="L299" s="8">
        <f>IFERROR(IF(COUNTIF(A299:K299,"&lt;&gt;")=0,"",K299-TODAY()),"")</f>
        <v/>
      </c>
      <c r="M299" s="6">
        <f>IFERROR(IF(COUNTIF(A299:K299,"&lt;&gt;")=0,"",IF(K299&lt;TODAY(),"Expired",IF(K299&lt;=TODAY()+'Lists &amp; Settings'!$B$10,"Expiring Soon","OK"))),"" )</f>
        <v/>
      </c>
      <c r="N299" s="8">
        <f>IFERROR(IF(COUNTIF(A299:K299,"&lt;&gt;")=0,"", H299-SUMIFS(StockOut!$E:$E,StockOut!$B:$B,B299,StockOut!$C:$C,E299)), "" )</f>
        <v/>
      </c>
      <c r="O299" s="16">
        <f>IFERROR(IF(N299="","",N299*J299),"")</f>
        <v/>
      </c>
      <c r="P299" s="6" t="n"/>
    </row>
    <row r="300">
      <c r="A300" s="17" t="n"/>
      <c r="B300" s="6" t="n"/>
      <c r="C300" s="6">
        <f>IFERROR(VLOOKUP(B300,'Lists &amp; Settings'!$A$3:$D$200,2,FALSE),"")</f>
        <v/>
      </c>
      <c r="D300" s="6">
        <f>IFERROR(VLOOKUP(B300,'Lists &amp; Settings'!$A$3:$D$200,3,FALSE),"")</f>
        <v/>
      </c>
      <c r="E300" s="6" t="n"/>
      <c r="F300" s="6" t="n"/>
      <c r="G300" s="6" t="n"/>
      <c r="H300" s="6" t="n"/>
      <c r="I300" s="6">
        <f>IFERROR(IF(I300="",""&amp;VLOOKUP(B300,'Lists &amp; Settings'!$A$3:$D$200,4,FALSE),I300),"")</f>
        <v/>
      </c>
      <c r="J300" s="16" t="n"/>
      <c r="K300" s="17" t="n"/>
      <c r="L300" s="8">
        <f>IFERROR(IF(COUNTIF(A300:K300,"&lt;&gt;")=0,"",K300-TODAY()),"")</f>
        <v/>
      </c>
      <c r="M300" s="6">
        <f>IFERROR(IF(COUNTIF(A300:K300,"&lt;&gt;")=0,"",IF(K300&lt;TODAY(),"Expired",IF(K300&lt;=TODAY()+'Lists &amp; Settings'!$B$10,"Expiring Soon","OK"))),"" )</f>
        <v/>
      </c>
      <c r="N300" s="8">
        <f>IFERROR(IF(COUNTIF(A300:K300,"&lt;&gt;")=0,"", H300-SUMIFS(StockOut!$E:$E,StockOut!$B:$B,B300,StockOut!$C:$C,E300)), "" )</f>
        <v/>
      </c>
      <c r="O300" s="16">
        <f>IFERROR(IF(N300="","",N300*J300),"")</f>
        <v/>
      </c>
      <c r="P300" s="6" t="n"/>
    </row>
    <row r="301">
      <c r="A301" s="17" t="n"/>
      <c r="B301" s="6" t="n"/>
      <c r="C301" s="6">
        <f>IFERROR(VLOOKUP(B301,'Lists &amp; Settings'!$A$3:$D$200,2,FALSE),"")</f>
        <v/>
      </c>
      <c r="D301" s="6">
        <f>IFERROR(VLOOKUP(B301,'Lists &amp; Settings'!$A$3:$D$200,3,FALSE),"")</f>
        <v/>
      </c>
      <c r="E301" s="6" t="n"/>
      <c r="F301" s="6" t="n"/>
      <c r="G301" s="6" t="n"/>
      <c r="H301" s="6" t="n"/>
      <c r="I301" s="6">
        <f>IFERROR(IF(I301="",""&amp;VLOOKUP(B301,'Lists &amp; Settings'!$A$3:$D$200,4,FALSE),I301),"")</f>
        <v/>
      </c>
      <c r="J301" s="16" t="n"/>
      <c r="K301" s="17" t="n"/>
      <c r="L301" s="8">
        <f>IFERROR(IF(COUNTIF(A301:K301,"&lt;&gt;")=0,"",K301-TODAY()),"")</f>
        <v/>
      </c>
      <c r="M301" s="6">
        <f>IFERROR(IF(COUNTIF(A301:K301,"&lt;&gt;")=0,"",IF(K301&lt;TODAY(),"Expired",IF(K301&lt;=TODAY()+'Lists &amp; Settings'!$B$10,"Expiring Soon","OK"))),"" )</f>
        <v/>
      </c>
      <c r="N301" s="8">
        <f>IFERROR(IF(COUNTIF(A301:K301,"&lt;&gt;")=0,"", H301-SUMIFS(StockOut!$E:$E,StockOut!$B:$B,B301,StockOut!$C:$C,E301)), "" )</f>
        <v/>
      </c>
      <c r="O301" s="16">
        <f>IFERROR(IF(N301="","",N301*J301),"")</f>
        <v/>
      </c>
      <c r="P301" s="6" t="n"/>
    </row>
    <row r="302">
      <c r="A302" s="17" t="n"/>
      <c r="B302" s="6" t="n"/>
      <c r="C302" s="6">
        <f>IFERROR(VLOOKUP(B302,'Lists &amp; Settings'!$A$3:$D$200,2,FALSE),"")</f>
        <v/>
      </c>
      <c r="D302" s="6">
        <f>IFERROR(VLOOKUP(B302,'Lists &amp; Settings'!$A$3:$D$200,3,FALSE),"")</f>
        <v/>
      </c>
      <c r="E302" s="6" t="n"/>
      <c r="F302" s="6" t="n"/>
      <c r="G302" s="6" t="n"/>
      <c r="H302" s="6" t="n"/>
      <c r="I302" s="6">
        <f>IFERROR(IF(I302="",""&amp;VLOOKUP(B302,'Lists &amp; Settings'!$A$3:$D$200,4,FALSE),I302),"")</f>
        <v/>
      </c>
      <c r="J302" s="16" t="n"/>
      <c r="K302" s="17" t="n"/>
      <c r="L302" s="8">
        <f>IFERROR(IF(COUNTIF(A302:K302,"&lt;&gt;")=0,"",K302-TODAY()),"")</f>
        <v/>
      </c>
      <c r="M302" s="6">
        <f>IFERROR(IF(COUNTIF(A302:K302,"&lt;&gt;")=0,"",IF(K302&lt;TODAY(),"Expired",IF(K302&lt;=TODAY()+'Lists &amp; Settings'!$B$10,"Expiring Soon","OK"))),"" )</f>
        <v/>
      </c>
      <c r="N302" s="8">
        <f>IFERROR(IF(COUNTIF(A302:K302,"&lt;&gt;")=0,"", H302-SUMIFS(StockOut!$E:$E,StockOut!$B:$B,B302,StockOut!$C:$C,E302)), "" )</f>
        <v/>
      </c>
      <c r="O302" s="16">
        <f>IFERROR(IF(N302="","",N302*J302),"")</f>
        <v/>
      </c>
      <c r="P302" s="6" t="n"/>
    </row>
    <row r="303">
      <c r="A303" s="17" t="n"/>
      <c r="B303" s="6" t="n"/>
      <c r="C303" s="6">
        <f>IFERROR(VLOOKUP(B303,'Lists &amp; Settings'!$A$3:$D$200,2,FALSE),"")</f>
        <v/>
      </c>
      <c r="D303" s="6">
        <f>IFERROR(VLOOKUP(B303,'Lists &amp; Settings'!$A$3:$D$200,3,FALSE),"")</f>
        <v/>
      </c>
      <c r="E303" s="6" t="n"/>
      <c r="F303" s="6" t="n"/>
      <c r="G303" s="6" t="n"/>
      <c r="H303" s="6" t="n"/>
      <c r="I303" s="6">
        <f>IFERROR(IF(I303="",""&amp;VLOOKUP(B303,'Lists &amp; Settings'!$A$3:$D$200,4,FALSE),I303),"")</f>
        <v/>
      </c>
      <c r="J303" s="16" t="n"/>
      <c r="K303" s="17" t="n"/>
      <c r="L303" s="8">
        <f>IFERROR(IF(COUNTIF(A303:K303,"&lt;&gt;")=0,"",K303-TODAY()),"")</f>
        <v/>
      </c>
      <c r="M303" s="6">
        <f>IFERROR(IF(COUNTIF(A303:K303,"&lt;&gt;")=0,"",IF(K303&lt;TODAY(),"Expired",IF(K303&lt;=TODAY()+'Lists &amp; Settings'!$B$10,"Expiring Soon","OK"))),"" )</f>
        <v/>
      </c>
      <c r="N303" s="8">
        <f>IFERROR(IF(COUNTIF(A303:K303,"&lt;&gt;")=0,"", H303-SUMIFS(StockOut!$E:$E,StockOut!$B:$B,B303,StockOut!$C:$C,E303)), "" )</f>
        <v/>
      </c>
      <c r="O303" s="16">
        <f>IFERROR(IF(N303="","",N303*J303),"")</f>
        <v/>
      </c>
      <c r="P303" s="6" t="n"/>
    </row>
    <row r="304">
      <c r="A304" s="17" t="n"/>
      <c r="B304" s="6" t="n"/>
      <c r="C304" s="6">
        <f>IFERROR(VLOOKUP(B304,'Lists &amp; Settings'!$A$3:$D$200,2,FALSE),"")</f>
        <v/>
      </c>
      <c r="D304" s="6">
        <f>IFERROR(VLOOKUP(B304,'Lists &amp; Settings'!$A$3:$D$200,3,FALSE),"")</f>
        <v/>
      </c>
      <c r="E304" s="6" t="n"/>
      <c r="F304" s="6" t="n"/>
      <c r="G304" s="6" t="n"/>
      <c r="H304" s="6" t="n"/>
      <c r="I304" s="6">
        <f>IFERROR(IF(I304="",""&amp;VLOOKUP(B304,'Lists &amp; Settings'!$A$3:$D$200,4,FALSE),I304),"")</f>
        <v/>
      </c>
      <c r="J304" s="16" t="n"/>
      <c r="K304" s="17" t="n"/>
      <c r="L304" s="8">
        <f>IFERROR(IF(COUNTIF(A304:K304,"&lt;&gt;")=0,"",K304-TODAY()),"")</f>
        <v/>
      </c>
      <c r="M304" s="6">
        <f>IFERROR(IF(COUNTIF(A304:K304,"&lt;&gt;")=0,"",IF(K304&lt;TODAY(),"Expired",IF(K304&lt;=TODAY()+'Lists &amp; Settings'!$B$10,"Expiring Soon","OK"))),"" )</f>
        <v/>
      </c>
      <c r="N304" s="8">
        <f>IFERROR(IF(COUNTIF(A304:K304,"&lt;&gt;")=0,"", H304-SUMIFS(StockOut!$E:$E,StockOut!$B:$B,B304,StockOut!$C:$C,E304)), "" )</f>
        <v/>
      </c>
      <c r="O304" s="16">
        <f>IFERROR(IF(N304="","",N304*J304),"")</f>
        <v/>
      </c>
      <c r="P304" s="6" t="n"/>
    </row>
    <row r="305">
      <c r="A305" s="17" t="n"/>
      <c r="B305" s="6" t="n"/>
      <c r="C305" s="6">
        <f>IFERROR(VLOOKUP(B305,'Lists &amp; Settings'!$A$3:$D$200,2,FALSE),"")</f>
        <v/>
      </c>
      <c r="D305" s="6">
        <f>IFERROR(VLOOKUP(B305,'Lists &amp; Settings'!$A$3:$D$200,3,FALSE),"")</f>
        <v/>
      </c>
      <c r="E305" s="6" t="n"/>
      <c r="F305" s="6" t="n"/>
      <c r="G305" s="6" t="n"/>
      <c r="H305" s="6" t="n"/>
      <c r="I305" s="6">
        <f>IFERROR(IF(I305="",""&amp;VLOOKUP(B305,'Lists &amp; Settings'!$A$3:$D$200,4,FALSE),I305),"")</f>
        <v/>
      </c>
      <c r="J305" s="16" t="n"/>
      <c r="K305" s="17" t="n"/>
      <c r="L305" s="8">
        <f>IFERROR(IF(COUNTIF(A305:K305,"&lt;&gt;")=0,"",K305-TODAY()),"")</f>
        <v/>
      </c>
      <c r="M305" s="6">
        <f>IFERROR(IF(COUNTIF(A305:K305,"&lt;&gt;")=0,"",IF(K305&lt;TODAY(),"Expired",IF(K305&lt;=TODAY()+'Lists &amp; Settings'!$B$10,"Expiring Soon","OK"))),"" )</f>
        <v/>
      </c>
      <c r="N305" s="8">
        <f>IFERROR(IF(COUNTIF(A305:K305,"&lt;&gt;")=0,"", H305-SUMIFS(StockOut!$E:$E,StockOut!$B:$B,B305,StockOut!$C:$C,E305)), "" )</f>
        <v/>
      </c>
      <c r="O305" s="16">
        <f>IFERROR(IF(N305="","",N305*J305),"")</f>
        <v/>
      </c>
      <c r="P305" s="6" t="n"/>
    </row>
    <row r="306">
      <c r="A306" s="17" t="n"/>
      <c r="B306" s="6" t="n"/>
      <c r="C306" s="6">
        <f>IFERROR(VLOOKUP(B306,'Lists &amp; Settings'!$A$3:$D$200,2,FALSE),"")</f>
        <v/>
      </c>
      <c r="D306" s="6">
        <f>IFERROR(VLOOKUP(B306,'Lists &amp; Settings'!$A$3:$D$200,3,FALSE),"")</f>
        <v/>
      </c>
      <c r="E306" s="6" t="n"/>
      <c r="F306" s="6" t="n"/>
      <c r="G306" s="6" t="n"/>
      <c r="H306" s="6" t="n"/>
      <c r="I306" s="6">
        <f>IFERROR(IF(I306="",""&amp;VLOOKUP(B306,'Lists &amp; Settings'!$A$3:$D$200,4,FALSE),I306),"")</f>
        <v/>
      </c>
      <c r="J306" s="16" t="n"/>
      <c r="K306" s="17" t="n"/>
      <c r="L306" s="8">
        <f>IFERROR(IF(COUNTIF(A306:K306,"&lt;&gt;")=0,"",K306-TODAY()),"")</f>
        <v/>
      </c>
      <c r="M306" s="6">
        <f>IFERROR(IF(COUNTIF(A306:K306,"&lt;&gt;")=0,"",IF(K306&lt;TODAY(),"Expired",IF(K306&lt;=TODAY()+'Lists &amp; Settings'!$B$10,"Expiring Soon","OK"))),"" )</f>
        <v/>
      </c>
      <c r="N306" s="8">
        <f>IFERROR(IF(COUNTIF(A306:K306,"&lt;&gt;")=0,"", H306-SUMIFS(StockOut!$E:$E,StockOut!$B:$B,B306,StockOut!$C:$C,E306)), "" )</f>
        <v/>
      </c>
      <c r="O306" s="16">
        <f>IFERROR(IF(N306="","",N306*J306),"")</f>
        <v/>
      </c>
      <c r="P306" s="6" t="n"/>
    </row>
    <row r="307">
      <c r="A307" s="17" t="n"/>
      <c r="B307" s="6" t="n"/>
      <c r="C307" s="6">
        <f>IFERROR(VLOOKUP(B307,'Lists &amp; Settings'!$A$3:$D$200,2,FALSE),"")</f>
        <v/>
      </c>
      <c r="D307" s="6">
        <f>IFERROR(VLOOKUP(B307,'Lists &amp; Settings'!$A$3:$D$200,3,FALSE),"")</f>
        <v/>
      </c>
      <c r="E307" s="6" t="n"/>
      <c r="F307" s="6" t="n"/>
      <c r="G307" s="6" t="n"/>
      <c r="H307" s="6" t="n"/>
      <c r="I307" s="6">
        <f>IFERROR(IF(I307="",""&amp;VLOOKUP(B307,'Lists &amp; Settings'!$A$3:$D$200,4,FALSE),I307),"")</f>
        <v/>
      </c>
      <c r="J307" s="16" t="n"/>
      <c r="K307" s="17" t="n"/>
      <c r="L307" s="8">
        <f>IFERROR(IF(COUNTIF(A307:K307,"&lt;&gt;")=0,"",K307-TODAY()),"")</f>
        <v/>
      </c>
      <c r="M307" s="6">
        <f>IFERROR(IF(COUNTIF(A307:K307,"&lt;&gt;")=0,"",IF(K307&lt;TODAY(),"Expired",IF(K307&lt;=TODAY()+'Lists &amp; Settings'!$B$10,"Expiring Soon","OK"))),"" )</f>
        <v/>
      </c>
      <c r="N307" s="8">
        <f>IFERROR(IF(COUNTIF(A307:K307,"&lt;&gt;")=0,"", H307-SUMIFS(StockOut!$E:$E,StockOut!$B:$B,B307,StockOut!$C:$C,E307)), "" )</f>
        <v/>
      </c>
      <c r="O307" s="16">
        <f>IFERROR(IF(N307="","",N307*J307),"")</f>
        <v/>
      </c>
      <c r="P307" s="6" t="n"/>
    </row>
    <row r="308">
      <c r="A308" s="17" t="n"/>
      <c r="B308" s="6" t="n"/>
      <c r="C308" s="6">
        <f>IFERROR(VLOOKUP(B308,'Lists &amp; Settings'!$A$3:$D$200,2,FALSE),"")</f>
        <v/>
      </c>
      <c r="D308" s="6">
        <f>IFERROR(VLOOKUP(B308,'Lists &amp; Settings'!$A$3:$D$200,3,FALSE),"")</f>
        <v/>
      </c>
      <c r="E308" s="6" t="n"/>
      <c r="F308" s="6" t="n"/>
      <c r="G308" s="6" t="n"/>
      <c r="H308" s="6" t="n"/>
      <c r="I308" s="6">
        <f>IFERROR(IF(I308="",""&amp;VLOOKUP(B308,'Lists &amp; Settings'!$A$3:$D$200,4,FALSE),I308),"")</f>
        <v/>
      </c>
      <c r="J308" s="16" t="n"/>
      <c r="K308" s="17" t="n"/>
      <c r="L308" s="8">
        <f>IFERROR(IF(COUNTIF(A308:K308,"&lt;&gt;")=0,"",K308-TODAY()),"")</f>
        <v/>
      </c>
      <c r="M308" s="6">
        <f>IFERROR(IF(COUNTIF(A308:K308,"&lt;&gt;")=0,"",IF(K308&lt;TODAY(),"Expired",IF(K308&lt;=TODAY()+'Lists &amp; Settings'!$B$10,"Expiring Soon","OK"))),"" )</f>
        <v/>
      </c>
      <c r="N308" s="8">
        <f>IFERROR(IF(COUNTIF(A308:K308,"&lt;&gt;")=0,"", H308-SUMIFS(StockOut!$E:$E,StockOut!$B:$B,B308,StockOut!$C:$C,E308)), "" )</f>
        <v/>
      </c>
      <c r="O308" s="16">
        <f>IFERROR(IF(N308="","",N308*J308),"")</f>
        <v/>
      </c>
      <c r="P308" s="6" t="n"/>
    </row>
    <row r="309">
      <c r="A309" s="17" t="n"/>
      <c r="B309" s="6" t="n"/>
      <c r="C309" s="6">
        <f>IFERROR(VLOOKUP(B309,'Lists &amp; Settings'!$A$3:$D$200,2,FALSE),"")</f>
        <v/>
      </c>
      <c r="D309" s="6">
        <f>IFERROR(VLOOKUP(B309,'Lists &amp; Settings'!$A$3:$D$200,3,FALSE),"")</f>
        <v/>
      </c>
      <c r="E309" s="6" t="n"/>
      <c r="F309" s="6" t="n"/>
      <c r="G309" s="6" t="n"/>
      <c r="H309" s="6" t="n"/>
      <c r="I309" s="6">
        <f>IFERROR(IF(I309="",""&amp;VLOOKUP(B309,'Lists &amp; Settings'!$A$3:$D$200,4,FALSE),I309),"")</f>
        <v/>
      </c>
      <c r="J309" s="16" t="n"/>
      <c r="K309" s="17" t="n"/>
      <c r="L309" s="8">
        <f>IFERROR(IF(COUNTIF(A309:K309,"&lt;&gt;")=0,"",K309-TODAY()),"")</f>
        <v/>
      </c>
      <c r="M309" s="6">
        <f>IFERROR(IF(COUNTIF(A309:K309,"&lt;&gt;")=0,"",IF(K309&lt;TODAY(),"Expired",IF(K309&lt;=TODAY()+'Lists &amp; Settings'!$B$10,"Expiring Soon","OK"))),"" )</f>
        <v/>
      </c>
      <c r="N309" s="8">
        <f>IFERROR(IF(COUNTIF(A309:K309,"&lt;&gt;")=0,"", H309-SUMIFS(StockOut!$E:$E,StockOut!$B:$B,B309,StockOut!$C:$C,E309)), "" )</f>
        <v/>
      </c>
      <c r="O309" s="16">
        <f>IFERROR(IF(N309="","",N309*J309),"")</f>
        <v/>
      </c>
      <c r="P309" s="6" t="n"/>
    </row>
    <row r="310">
      <c r="A310" s="17" t="n"/>
      <c r="B310" s="6" t="n"/>
      <c r="C310" s="6">
        <f>IFERROR(VLOOKUP(B310,'Lists &amp; Settings'!$A$3:$D$200,2,FALSE),"")</f>
        <v/>
      </c>
      <c r="D310" s="6">
        <f>IFERROR(VLOOKUP(B310,'Lists &amp; Settings'!$A$3:$D$200,3,FALSE),"")</f>
        <v/>
      </c>
      <c r="E310" s="6" t="n"/>
      <c r="F310" s="6" t="n"/>
      <c r="G310" s="6" t="n"/>
      <c r="H310" s="6" t="n"/>
      <c r="I310" s="6">
        <f>IFERROR(IF(I310="",""&amp;VLOOKUP(B310,'Lists &amp; Settings'!$A$3:$D$200,4,FALSE),I310),"")</f>
        <v/>
      </c>
      <c r="J310" s="16" t="n"/>
      <c r="K310" s="17" t="n"/>
      <c r="L310" s="8">
        <f>IFERROR(IF(COUNTIF(A310:K310,"&lt;&gt;")=0,"",K310-TODAY()),"")</f>
        <v/>
      </c>
      <c r="M310" s="6">
        <f>IFERROR(IF(COUNTIF(A310:K310,"&lt;&gt;")=0,"",IF(K310&lt;TODAY(),"Expired",IF(K310&lt;=TODAY()+'Lists &amp; Settings'!$B$10,"Expiring Soon","OK"))),"" )</f>
        <v/>
      </c>
      <c r="N310" s="8">
        <f>IFERROR(IF(COUNTIF(A310:K310,"&lt;&gt;")=0,"", H310-SUMIFS(StockOut!$E:$E,StockOut!$B:$B,B310,StockOut!$C:$C,E310)), "" )</f>
        <v/>
      </c>
      <c r="O310" s="16">
        <f>IFERROR(IF(N310="","",N310*J310),"")</f>
        <v/>
      </c>
      <c r="P310" s="6" t="n"/>
    </row>
    <row r="311">
      <c r="A311" s="17" t="n"/>
      <c r="B311" s="6" t="n"/>
      <c r="C311" s="6">
        <f>IFERROR(VLOOKUP(B311,'Lists &amp; Settings'!$A$3:$D$200,2,FALSE),"")</f>
        <v/>
      </c>
      <c r="D311" s="6">
        <f>IFERROR(VLOOKUP(B311,'Lists &amp; Settings'!$A$3:$D$200,3,FALSE),"")</f>
        <v/>
      </c>
      <c r="E311" s="6" t="n"/>
      <c r="F311" s="6" t="n"/>
      <c r="G311" s="6" t="n"/>
      <c r="H311" s="6" t="n"/>
      <c r="I311" s="6">
        <f>IFERROR(IF(I311="",""&amp;VLOOKUP(B311,'Lists &amp; Settings'!$A$3:$D$200,4,FALSE),I311),"")</f>
        <v/>
      </c>
      <c r="J311" s="16" t="n"/>
      <c r="K311" s="17" t="n"/>
      <c r="L311" s="8">
        <f>IFERROR(IF(COUNTIF(A311:K311,"&lt;&gt;")=0,"",K311-TODAY()),"")</f>
        <v/>
      </c>
      <c r="M311" s="6">
        <f>IFERROR(IF(COUNTIF(A311:K311,"&lt;&gt;")=0,"",IF(K311&lt;TODAY(),"Expired",IF(K311&lt;=TODAY()+'Lists &amp; Settings'!$B$10,"Expiring Soon","OK"))),"" )</f>
        <v/>
      </c>
      <c r="N311" s="8">
        <f>IFERROR(IF(COUNTIF(A311:K311,"&lt;&gt;")=0,"", H311-SUMIFS(StockOut!$E:$E,StockOut!$B:$B,B311,StockOut!$C:$C,E311)), "" )</f>
        <v/>
      </c>
      <c r="O311" s="16">
        <f>IFERROR(IF(N311="","",N311*J311),"")</f>
        <v/>
      </c>
      <c r="P311" s="6" t="n"/>
    </row>
    <row r="312">
      <c r="A312" s="17" t="n"/>
      <c r="B312" s="6" t="n"/>
      <c r="C312" s="6">
        <f>IFERROR(VLOOKUP(B312,'Lists &amp; Settings'!$A$3:$D$200,2,FALSE),"")</f>
        <v/>
      </c>
      <c r="D312" s="6">
        <f>IFERROR(VLOOKUP(B312,'Lists &amp; Settings'!$A$3:$D$200,3,FALSE),"")</f>
        <v/>
      </c>
      <c r="E312" s="6" t="n"/>
      <c r="F312" s="6" t="n"/>
      <c r="G312" s="6" t="n"/>
      <c r="H312" s="6" t="n"/>
      <c r="I312" s="6">
        <f>IFERROR(IF(I312="",""&amp;VLOOKUP(B312,'Lists &amp; Settings'!$A$3:$D$200,4,FALSE),I312),"")</f>
        <v/>
      </c>
      <c r="J312" s="16" t="n"/>
      <c r="K312" s="17" t="n"/>
      <c r="L312" s="8">
        <f>IFERROR(IF(COUNTIF(A312:K312,"&lt;&gt;")=0,"",K312-TODAY()),"")</f>
        <v/>
      </c>
      <c r="M312" s="6">
        <f>IFERROR(IF(COUNTIF(A312:K312,"&lt;&gt;")=0,"",IF(K312&lt;TODAY(),"Expired",IF(K312&lt;=TODAY()+'Lists &amp; Settings'!$B$10,"Expiring Soon","OK"))),"" )</f>
        <v/>
      </c>
      <c r="N312" s="8">
        <f>IFERROR(IF(COUNTIF(A312:K312,"&lt;&gt;")=0,"", H312-SUMIFS(StockOut!$E:$E,StockOut!$B:$B,B312,StockOut!$C:$C,E312)), "" )</f>
        <v/>
      </c>
      <c r="O312" s="16">
        <f>IFERROR(IF(N312="","",N312*J312),"")</f>
        <v/>
      </c>
      <c r="P312" s="6" t="n"/>
    </row>
    <row r="313">
      <c r="A313" s="17" t="n"/>
      <c r="B313" s="6" t="n"/>
      <c r="C313" s="6">
        <f>IFERROR(VLOOKUP(B313,'Lists &amp; Settings'!$A$3:$D$200,2,FALSE),"")</f>
        <v/>
      </c>
      <c r="D313" s="6">
        <f>IFERROR(VLOOKUP(B313,'Lists &amp; Settings'!$A$3:$D$200,3,FALSE),"")</f>
        <v/>
      </c>
      <c r="E313" s="6" t="n"/>
      <c r="F313" s="6" t="n"/>
      <c r="G313" s="6" t="n"/>
      <c r="H313" s="6" t="n"/>
      <c r="I313" s="6">
        <f>IFERROR(IF(I313="",""&amp;VLOOKUP(B313,'Lists &amp; Settings'!$A$3:$D$200,4,FALSE),I313),"")</f>
        <v/>
      </c>
      <c r="J313" s="16" t="n"/>
      <c r="K313" s="17" t="n"/>
      <c r="L313" s="8">
        <f>IFERROR(IF(COUNTIF(A313:K313,"&lt;&gt;")=0,"",K313-TODAY()),"")</f>
        <v/>
      </c>
      <c r="M313" s="6">
        <f>IFERROR(IF(COUNTIF(A313:K313,"&lt;&gt;")=0,"",IF(K313&lt;TODAY(),"Expired",IF(K313&lt;=TODAY()+'Lists &amp; Settings'!$B$10,"Expiring Soon","OK"))),"" )</f>
        <v/>
      </c>
      <c r="N313" s="8">
        <f>IFERROR(IF(COUNTIF(A313:K313,"&lt;&gt;")=0,"", H313-SUMIFS(StockOut!$E:$E,StockOut!$B:$B,B313,StockOut!$C:$C,E313)), "" )</f>
        <v/>
      </c>
      <c r="O313" s="16">
        <f>IFERROR(IF(N313="","",N313*J313),"")</f>
        <v/>
      </c>
      <c r="P313" s="6" t="n"/>
    </row>
    <row r="314">
      <c r="A314" s="17" t="n"/>
      <c r="B314" s="6" t="n"/>
      <c r="C314" s="6">
        <f>IFERROR(VLOOKUP(B314,'Lists &amp; Settings'!$A$3:$D$200,2,FALSE),"")</f>
        <v/>
      </c>
      <c r="D314" s="6">
        <f>IFERROR(VLOOKUP(B314,'Lists &amp; Settings'!$A$3:$D$200,3,FALSE),"")</f>
        <v/>
      </c>
      <c r="E314" s="6" t="n"/>
      <c r="F314" s="6" t="n"/>
      <c r="G314" s="6" t="n"/>
      <c r="H314" s="6" t="n"/>
      <c r="I314" s="6">
        <f>IFERROR(IF(I314="",""&amp;VLOOKUP(B314,'Lists &amp; Settings'!$A$3:$D$200,4,FALSE),I314),"")</f>
        <v/>
      </c>
      <c r="J314" s="16" t="n"/>
      <c r="K314" s="17" t="n"/>
      <c r="L314" s="8">
        <f>IFERROR(IF(COUNTIF(A314:K314,"&lt;&gt;")=0,"",K314-TODAY()),"")</f>
        <v/>
      </c>
      <c r="M314" s="6">
        <f>IFERROR(IF(COUNTIF(A314:K314,"&lt;&gt;")=0,"",IF(K314&lt;TODAY(),"Expired",IF(K314&lt;=TODAY()+'Lists &amp; Settings'!$B$10,"Expiring Soon","OK"))),"" )</f>
        <v/>
      </c>
      <c r="N314" s="8">
        <f>IFERROR(IF(COUNTIF(A314:K314,"&lt;&gt;")=0,"", H314-SUMIFS(StockOut!$E:$E,StockOut!$B:$B,B314,StockOut!$C:$C,E314)), "" )</f>
        <v/>
      </c>
      <c r="O314" s="16">
        <f>IFERROR(IF(N314="","",N314*J314),"")</f>
        <v/>
      </c>
      <c r="P314" s="6" t="n"/>
    </row>
    <row r="315">
      <c r="A315" s="17" t="n"/>
      <c r="B315" s="6" t="n"/>
      <c r="C315" s="6">
        <f>IFERROR(VLOOKUP(B315,'Lists &amp; Settings'!$A$3:$D$200,2,FALSE),"")</f>
        <v/>
      </c>
      <c r="D315" s="6">
        <f>IFERROR(VLOOKUP(B315,'Lists &amp; Settings'!$A$3:$D$200,3,FALSE),"")</f>
        <v/>
      </c>
      <c r="E315" s="6" t="n"/>
      <c r="F315" s="6" t="n"/>
      <c r="G315" s="6" t="n"/>
      <c r="H315" s="6" t="n"/>
      <c r="I315" s="6">
        <f>IFERROR(IF(I315="",""&amp;VLOOKUP(B315,'Lists &amp; Settings'!$A$3:$D$200,4,FALSE),I315),"")</f>
        <v/>
      </c>
      <c r="J315" s="16" t="n"/>
      <c r="K315" s="17" t="n"/>
      <c r="L315" s="8">
        <f>IFERROR(IF(COUNTIF(A315:K315,"&lt;&gt;")=0,"",K315-TODAY()),"")</f>
        <v/>
      </c>
      <c r="M315" s="6">
        <f>IFERROR(IF(COUNTIF(A315:K315,"&lt;&gt;")=0,"",IF(K315&lt;TODAY(),"Expired",IF(K315&lt;=TODAY()+'Lists &amp; Settings'!$B$10,"Expiring Soon","OK"))),"" )</f>
        <v/>
      </c>
      <c r="N315" s="8">
        <f>IFERROR(IF(COUNTIF(A315:K315,"&lt;&gt;")=0,"", H315-SUMIFS(StockOut!$E:$E,StockOut!$B:$B,B315,StockOut!$C:$C,E315)), "" )</f>
        <v/>
      </c>
      <c r="O315" s="16">
        <f>IFERROR(IF(N315="","",N315*J315),"")</f>
        <v/>
      </c>
      <c r="P315" s="6" t="n"/>
    </row>
    <row r="316">
      <c r="A316" s="17" t="n"/>
      <c r="B316" s="6" t="n"/>
      <c r="C316" s="6">
        <f>IFERROR(VLOOKUP(B316,'Lists &amp; Settings'!$A$3:$D$200,2,FALSE),"")</f>
        <v/>
      </c>
      <c r="D316" s="6">
        <f>IFERROR(VLOOKUP(B316,'Lists &amp; Settings'!$A$3:$D$200,3,FALSE),"")</f>
        <v/>
      </c>
      <c r="E316" s="6" t="n"/>
      <c r="F316" s="6" t="n"/>
      <c r="G316" s="6" t="n"/>
      <c r="H316" s="6" t="n"/>
      <c r="I316" s="6">
        <f>IFERROR(IF(I316="",""&amp;VLOOKUP(B316,'Lists &amp; Settings'!$A$3:$D$200,4,FALSE),I316),"")</f>
        <v/>
      </c>
      <c r="J316" s="16" t="n"/>
      <c r="K316" s="17" t="n"/>
      <c r="L316" s="8">
        <f>IFERROR(IF(COUNTIF(A316:K316,"&lt;&gt;")=0,"",K316-TODAY()),"")</f>
        <v/>
      </c>
      <c r="M316" s="6">
        <f>IFERROR(IF(COUNTIF(A316:K316,"&lt;&gt;")=0,"",IF(K316&lt;TODAY(),"Expired",IF(K316&lt;=TODAY()+'Lists &amp; Settings'!$B$10,"Expiring Soon","OK"))),"" )</f>
        <v/>
      </c>
      <c r="N316" s="8">
        <f>IFERROR(IF(COUNTIF(A316:K316,"&lt;&gt;")=0,"", H316-SUMIFS(StockOut!$E:$E,StockOut!$B:$B,B316,StockOut!$C:$C,E316)), "" )</f>
        <v/>
      </c>
      <c r="O316" s="16">
        <f>IFERROR(IF(N316="","",N316*J316),"")</f>
        <v/>
      </c>
      <c r="P316" s="6" t="n"/>
    </row>
    <row r="317">
      <c r="A317" s="17" t="n"/>
      <c r="B317" s="6" t="n"/>
      <c r="C317" s="6">
        <f>IFERROR(VLOOKUP(B317,'Lists &amp; Settings'!$A$3:$D$200,2,FALSE),"")</f>
        <v/>
      </c>
      <c r="D317" s="6">
        <f>IFERROR(VLOOKUP(B317,'Lists &amp; Settings'!$A$3:$D$200,3,FALSE),"")</f>
        <v/>
      </c>
      <c r="E317" s="6" t="n"/>
      <c r="F317" s="6" t="n"/>
      <c r="G317" s="6" t="n"/>
      <c r="H317" s="6" t="n"/>
      <c r="I317" s="6">
        <f>IFERROR(IF(I317="",""&amp;VLOOKUP(B317,'Lists &amp; Settings'!$A$3:$D$200,4,FALSE),I317),"")</f>
        <v/>
      </c>
      <c r="J317" s="16" t="n"/>
      <c r="K317" s="17" t="n"/>
      <c r="L317" s="8">
        <f>IFERROR(IF(COUNTIF(A317:K317,"&lt;&gt;")=0,"",K317-TODAY()),"")</f>
        <v/>
      </c>
      <c r="M317" s="6">
        <f>IFERROR(IF(COUNTIF(A317:K317,"&lt;&gt;")=0,"",IF(K317&lt;TODAY(),"Expired",IF(K317&lt;=TODAY()+'Lists &amp; Settings'!$B$10,"Expiring Soon","OK"))),"" )</f>
        <v/>
      </c>
      <c r="N317" s="8">
        <f>IFERROR(IF(COUNTIF(A317:K317,"&lt;&gt;")=0,"", H317-SUMIFS(StockOut!$E:$E,StockOut!$B:$B,B317,StockOut!$C:$C,E317)), "" )</f>
        <v/>
      </c>
      <c r="O317" s="16">
        <f>IFERROR(IF(N317="","",N317*J317),"")</f>
        <v/>
      </c>
      <c r="P317" s="6" t="n"/>
    </row>
    <row r="318">
      <c r="A318" s="17" t="n"/>
      <c r="B318" s="6" t="n"/>
      <c r="C318" s="6">
        <f>IFERROR(VLOOKUP(B318,'Lists &amp; Settings'!$A$3:$D$200,2,FALSE),"")</f>
        <v/>
      </c>
      <c r="D318" s="6">
        <f>IFERROR(VLOOKUP(B318,'Lists &amp; Settings'!$A$3:$D$200,3,FALSE),"")</f>
        <v/>
      </c>
      <c r="E318" s="6" t="n"/>
      <c r="F318" s="6" t="n"/>
      <c r="G318" s="6" t="n"/>
      <c r="H318" s="6" t="n"/>
      <c r="I318" s="6">
        <f>IFERROR(IF(I318="",""&amp;VLOOKUP(B318,'Lists &amp; Settings'!$A$3:$D$200,4,FALSE),I318),"")</f>
        <v/>
      </c>
      <c r="J318" s="16" t="n"/>
      <c r="K318" s="17" t="n"/>
      <c r="L318" s="8">
        <f>IFERROR(IF(COUNTIF(A318:K318,"&lt;&gt;")=0,"",K318-TODAY()),"")</f>
        <v/>
      </c>
      <c r="M318" s="6">
        <f>IFERROR(IF(COUNTIF(A318:K318,"&lt;&gt;")=0,"",IF(K318&lt;TODAY(),"Expired",IF(K318&lt;=TODAY()+'Lists &amp; Settings'!$B$10,"Expiring Soon","OK"))),"" )</f>
        <v/>
      </c>
      <c r="N318" s="8">
        <f>IFERROR(IF(COUNTIF(A318:K318,"&lt;&gt;")=0,"", H318-SUMIFS(StockOut!$E:$E,StockOut!$B:$B,B318,StockOut!$C:$C,E318)), "" )</f>
        <v/>
      </c>
      <c r="O318" s="16">
        <f>IFERROR(IF(N318="","",N318*J318),"")</f>
        <v/>
      </c>
      <c r="P318" s="6" t="n"/>
    </row>
    <row r="319">
      <c r="A319" s="17" t="n"/>
      <c r="B319" s="6" t="n"/>
      <c r="C319" s="6">
        <f>IFERROR(VLOOKUP(B319,'Lists &amp; Settings'!$A$3:$D$200,2,FALSE),"")</f>
        <v/>
      </c>
      <c r="D319" s="6">
        <f>IFERROR(VLOOKUP(B319,'Lists &amp; Settings'!$A$3:$D$200,3,FALSE),"")</f>
        <v/>
      </c>
      <c r="E319" s="6" t="n"/>
      <c r="F319" s="6" t="n"/>
      <c r="G319" s="6" t="n"/>
      <c r="H319" s="6" t="n"/>
      <c r="I319" s="6">
        <f>IFERROR(IF(I319="",""&amp;VLOOKUP(B319,'Lists &amp; Settings'!$A$3:$D$200,4,FALSE),I319),"")</f>
        <v/>
      </c>
      <c r="J319" s="16" t="n"/>
      <c r="K319" s="17" t="n"/>
      <c r="L319" s="8">
        <f>IFERROR(IF(COUNTIF(A319:K319,"&lt;&gt;")=0,"",K319-TODAY()),"")</f>
        <v/>
      </c>
      <c r="M319" s="6">
        <f>IFERROR(IF(COUNTIF(A319:K319,"&lt;&gt;")=0,"",IF(K319&lt;TODAY(),"Expired",IF(K319&lt;=TODAY()+'Lists &amp; Settings'!$B$10,"Expiring Soon","OK"))),"" )</f>
        <v/>
      </c>
      <c r="N319" s="8">
        <f>IFERROR(IF(COUNTIF(A319:K319,"&lt;&gt;")=0,"", H319-SUMIFS(StockOut!$E:$E,StockOut!$B:$B,B319,StockOut!$C:$C,E319)), "" )</f>
        <v/>
      </c>
      <c r="O319" s="16">
        <f>IFERROR(IF(N319="","",N319*J319),"")</f>
        <v/>
      </c>
      <c r="P319" s="6" t="n"/>
    </row>
    <row r="320">
      <c r="A320" s="17" t="n"/>
      <c r="B320" s="6" t="n"/>
      <c r="C320" s="6">
        <f>IFERROR(VLOOKUP(B320,'Lists &amp; Settings'!$A$3:$D$200,2,FALSE),"")</f>
        <v/>
      </c>
      <c r="D320" s="6">
        <f>IFERROR(VLOOKUP(B320,'Lists &amp; Settings'!$A$3:$D$200,3,FALSE),"")</f>
        <v/>
      </c>
      <c r="E320" s="6" t="n"/>
      <c r="F320" s="6" t="n"/>
      <c r="G320" s="6" t="n"/>
      <c r="H320" s="6" t="n"/>
      <c r="I320" s="6">
        <f>IFERROR(IF(I320="",""&amp;VLOOKUP(B320,'Lists &amp; Settings'!$A$3:$D$200,4,FALSE),I320),"")</f>
        <v/>
      </c>
      <c r="J320" s="16" t="n"/>
      <c r="K320" s="17" t="n"/>
      <c r="L320" s="8">
        <f>IFERROR(IF(COUNTIF(A320:K320,"&lt;&gt;")=0,"",K320-TODAY()),"")</f>
        <v/>
      </c>
      <c r="M320" s="6">
        <f>IFERROR(IF(COUNTIF(A320:K320,"&lt;&gt;")=0,"",IF(K320&lt;TODAY(),"Expired",IF(K320&lt;=TODAY()+'Lists &amp; Settings'!$B$10,"Expiring Soon","OK"))),"" )</f>
        <v/>
      </c>
      <c r="N320" s="8">
        <f>IFERROR(IF(COUNTIF(A320:K320,"&lt;&gt;")=0,"", H320-SUMIFS(StockOut!$E:$E,StockOut!$B:$B,B320,StockOut!$C:$C,E320)), "" )</f>
        <v/>
      </c>
      <c r="O320" s="16">
        <f>IFERROR(IF(N320="","",N320*J320),"")</f>
        <v/>
      </c>
      <c r="P320" s="6" t="n"/>
    </row>
    <row r="321">
      <c r="A321" s="17" t="n"/>
      <c r="B321" s="6" t="n"/>
      <c r="C321" s="6">
        <f>IFERROR(VLOOKUP(B321,'Lists &amp; Settings'!$A$3:$D$200,2,FALSE),"")</f>
        <v/>
      </c>
      <c r="D321" s="6">
        <f>IFERROR(VLOOKUP(B321,'Lists &amp; Settings'!$A$3:$D$200,3,FALSE),"")</f>
        <v/>
      </c>
      <c r="E321" s="6" t="n"/>
      <c r="F321" s="6" t="n"/>
      <c r="G321" s="6" t="n"/>
      <c r="H321" s="6" t="n"/>
      <c r="I321" s="6">
        <f>IFERROR(IF(I321="",""&amp;VLOOKUP(B321,'Lists &amp; Settings'!$A$3:$D$200,4,FALSE),I321),"")</f>
        <v/>
      </c>
      <c r="J321" s="16" t="n"/>
      <c r="K321" s="17" t="n"/>
      <c r="L321" s="8">
        <f>IFERROR(IF(COUNTIF(A321:K321,"&lt;&gt;")=0,"",K321-TODAY()),"")</f>
        <v/>
      </c>
      <c r="M321" s="6">
        <f>IFERROR(IF(COUNTIF(A321:K321,"&lt;&gt;")=0,"",IF(K321&lt;TODAY(),"Expired",IF(K321&lt;=TODAY()+'Lists &amp; Settings'!$B$10,"Expiring Soon","OK"))),"" )</f>
        <v/>
      </c>
      <c r="N321" s="8">
        <f>IFERROR(IF(COUNTIF(A321:K321,"&lt;&gt;")=0,"", H321-SUMIFS(StockOut!$E:$E,StockOut!$B:$B,B321,StockOut!$C:$C,E321)), "" )</f>
        <v/>
      </c>
      <c r="O321" s="16">
        <f>IFERROR(IF(N321="","",N321*J321),"")</f>
        <v/>
      </c>
      <c r="P321" s="6" t="n"/>
    </row>
    <row r="322">
      <c r="A322" s="17" t="n"/>
      <c r="B322" s="6" t="n"/>
      <c r="C322" s="6">
        <f>IFERROR(VLOOKUP(B322,'Lists &amp; Settings'!$A$3:$D$200,2,FALSE),"")</f>
        <v/>
      </c>
      <c r="D322" s="6">
        <f>IFERROR(VLOOKUP(B322,'Lists &amp; Settings'!$A$3:$D$200,3,FALSE),"")</f>
        <v/>
      </c>
      <c r="E322" s="6" t="n"/>
      <c r="F322" s="6" t="n"/>
      <c r="G322" s="6" t="n"/>
      <c r="H322" s="6" t="n"/>
      <c r="I322" s="6">
        <f>IFERROR(IF(I322="",""&amp;VLOOKUP(B322,'Lists &amp; Settings'!$A$3:$D$200,4,FALSE),I322),"")</f>
        <v/>
      </c>
      <c r="J322" s="16" t="n"/>
      <c r="K322" s="17" t="n"/>
      <c r="L322" s="8">
        <f>IFERROR(IF(COUNTIF(A322:K322,"&lt;&gt;")=0,"",K322-TODAY()),"")</f>
        <v/>
      </c>
      <c r="M322" s="6">
        <f>IFERROR(IF(COUNTIF(A322:K322,"&lt;&gt;")=0,"",IF(K322&lt;TODAY(),"Expired",IF(K322&lt;=TODAY()+'Lists &amp; Settings'!$B$10,"Expiring Soon","OK"))),"" )</f>
        <v/>
      </c>
      <c r="N322" s="8">
        <f>IFERROR(IF(COUNTIF(A322:K322,"&lt;&gt;")=0,"", H322-SUMIFS(StockOut!$E:$E,StockOut!$B:$B,B322,StockOut!$C:$C,E322)), "" )</f>
        <v/>
      </c>
      <c r="O322" s="16">
        <f>IFERROR(IF(N322="","",N322*J322),"")</f>
        <v/>
      </c>
      <c r="P322" s="6" t="n"/>
    </row>
    <row r="323">
      <c r="A323" s="17" t="n"/>
      <c r="B323" s="6" t="n"/>
      <c r="C323" s="6">
        <f>IFERROR(VLOOKUP(B323,'Lists &amp; Settings'!$A$3:$D$200,2,FALSE),"")</f>
        <v/>
      </c>
      <c r="D323" s="6">
        <f>IFERROR(VLOOKUP(B323,'Lists &amp; Settings'!$A$3:$D$200,3,FALSE),"")</f>
        <v/>
      </c>
      <c r="E323" s="6" t="n"/>
      <c r="F323" s="6" t="n"/>
      <c r="G323" s="6" t="n"/>
      <c r="H323" s="6" t="n"/>
      <c r="I323" s="6">
        <f>IFERROR(IF(I323="",""&amp;VLOOKUP(B323,'Lists &amp; Settings'!$A$3:$D$200,4,FALSE),I323),"")</f>
        <v/>
      </c>
      <c r="J323" s="16" t="n"/>
      <c r="K323" s="17" t="n"/>
      <c r="L323" s="8">
        <f>IFERROR(IF(COUNTIF(A323:K323,"&lt;&gt;")=0,"",K323-TODAY()),"")</f>
        <v/>
      </c>
      <c r="M323" s="6">
        <f>IFERROR(IF(COUNTIF(A323:K323,"&lt;&gt;")=0,"",IF(K323&lt;TODAY(),"Expired",IF(K323&lt;=TODAY()+'Lists &amp; Settings'!$B$10,"Expiring Soon","OK"))),"" )</f>
        <v/>
      </c>
      <c r="N323" s="8">
        <f>IFERROR(IF(COUNTIF(A323:K323,"&lt;&gt;")=0,"", H323-SUMIFS(StockOut!$E:$E,StockOut!$B:$B,B323,StockOut!$C:$C,E323)), "" )</f>
        <v/>
      </c>
      <c r="O323" s="16">
        <f>IFERROR(IF(N323="","",N323*J323),"")</f>
        <v/>
      </c>
      <c r="P323" s="6" t="n"/>
    </row>
    <row r="324">
      <c r="A324" s="17" t="n"/>
      <c r="B324" s="6" t="n"/>
      <c r="C324" s="6">
        <f>IFERROR(VLOOKUP(B324,'Lists &amp; Settings'!$A$3:$D$200,2,FALSE),"")</f>
        <v/>
      </c>
      <c r="D324" s="6">
        <f>IFERROR(VLOOKUP(B324,'Lists &amp; Settings'!$A$3:$D$200,3,FALSE),"")</f>
        <v/>
      </c>
      <c r="E324" s="6" t="n"/>
      <c r="F324" s="6" t="n"/>
      <c r="G324" s="6" t="n"/>
      <c r="H324" s="6" t="n"/>
      <c r="I324" s="6">
        <f>IFERROR(IF(I324="",""&amp;VLOOKUP(B324,'Lists &amp; Settings'!$A$3:$D$200,4,FALSE),I324),"")</f>
        <v/>
      </c>
      <c r="J324" s="16" t="n"/>
      <c r="K324" s="17" t="n"/>
      <c r="L324" s="8">
        <f>IFERROR(IF(COUNTIF(A324:K324,"&lt;&gt;")=0,"",K324-TODAY()),"")</f>
        <v/>
      </c>
      <c r="M324" s="6">
        <f>IFERROR(IF(COUNTIF(A324:K324,"&lt;&gt;")=0,"",IF(K324&lt;TODAY(),"Expired",IF(K324&lt;=TODAY()+'Lists &amp; Settings'!$B$10,"Expiring Soon","OK"))),"" )</f>
        <v/>
      </c>
      <c r="N324" s="8">
        <f>IFERROR(IF(COUNTIF(A324:K324,"&lt;&gt;")=0,"", H324-SUMIFS(StockOut!$E:$E,StockOut!$B:$B,B324,StockOut!$C:$C,E324)), "" )</f>
        <v/>
      </c>
      <c r="O324" s="16">
        <f>IFERROR(IF(N324="","",N324*J324),"")</f>
        <v/>
      </c>
      <c r="P324" s="6" t="n"/>
    </row>
    <row r="325">
      <c r="A325" s="17" t="n"/>
      <c r="B325" s="6" t="n"/>
      <c r="C325" s="6">
        <f>IFERROR(VLOOKUP(B325,'Lists &amp; Settings'!$A$3:$D$200,2,FALSE),"")</f>
        <v/>
      </c>
      <c r="D325" s="6">
        <f>IFERROR(VLOOKUP(B325,'Lists &amp; Settings'!$A$3:$D$200,3,FALSE),"")</f>
        <v/>
      </c>
      <c r="E325" s="6" t="n"/>
      <c r="F325" s="6" t="n"/>
      <c r="G325" s="6" t="n"/>
      <c r="H325" s="6" t="n"/>
      <c r="I325" s="6">
        <f>IFERROR(IF(I325="",""&amp;VLOOKUP(B325,'Lists &amp; Settings'!$A$3:$D$200,4,FALSE),I325),"")</f>
        <v/>
      </c>
      <c r="J325" s="16" t="n"/>
      <c r="K325" s="17" t="n"/>
      <c r="L325" s="8">
        <f>IFERROR(IF(COUNTIF(A325:K325,"&lt;&gt;")=0,"",K325-TODAY()),"")</f>
        <v/>
      </c>
      <c r="M325" s="6">
        <f>IFERROR(IF(COUNTIF(A325:K325,"&lt;&gt;")=0,"",IF(K325&lt;TODAY(),"Expired",IF(K325&lt;=TODAY()+'Lists &amp; Settings'!$B$10,"Expiring Soon","OK"))),"" )</f>
        <v/>
      </c>
      <c r="N325" s="8">
        <f>IFERROR(IF(COUNTIF(A325:K325,"&lt;&gt;")=0,"", H325-SUMIFS(StockOut!$E:$E,StockOut!$B:$B,B325,StockOut!$C:$C,E325)), "" )</f>
        <v/>
      </c>
      <c r="O325" s="16">
        <f>IFERROR(IF(N325="","",N325*J325),"")</f>
        <v/>
      </c>
      <c r="P325" s="6" t="n"/>
    </row>
    <row r="326">
      <c r="A326" s="17" t="n"/>
      <c r="B326" s="6" t="n"/>
      <c r="C326" s="6">
        <f>IFERROR(VLOOKUP(B326,'Lists &amp; Settings'!$A$3:$D$200,2,FALSE),"")</f>
        <v/>
      </c>
      <c r="D326" s="6">
        <f>IFERROR(VLOOKUP(B326,'Lists &amp; Settings'!$A$3:$D$200,3,FALSE),"")</f>
        <v/>
      </c>
      <c r="E326" s="6" t="n"/>
      <c r="F326" s="6" t="n"/>
      <c r="G326" s="6" t="n"/>
      <c r="H326" s="6" t="n"/>
      <c r="I326" s="6">
        <f>IFERROR(IF(I326="",""&amp;VLOOKUP(B326,'Lists &amp; Settings'!$A$3:$D$200,4,FALSE),I326),"")</f>
        <v/>
      </c>
      <c r="J326" s="16" t="n"/>
      <c r="K326" s="17" t="n"/>
      <c r="L326" s="8">
        <f>IFERROR(IF(COUNTIF(A326:K326,"&lt;&gt;")=0,"",K326-TODAY()),"")</f>
        <v/>
      </c>
      <c r="M326" s="6">
        <f>IFERROR(IF(COUNTIF(A326:K326,"&lt;&gt;")=0,"",IF(K326&lt;TODAY(),"Expired",IF(K326&lt;=TODAY()+'Lists &amp; Settings'!$B$10,"Expiring Soon","OK"))),"" )</f>
        <v/>
      </c>
      <c r="N326" s="8">
        <f>IFERROR(IF(COUNTIF(A326:K326,"&lt;&gt;")=0,"", H326-SUMIFS(StockOut!$E:$E,StockOut!$B:$B,B326,StockOut!$C:$C,E326)), "" )</f>
        <v/>
      </c>
      <c r="O326" s="16">
        <f>IFERROR(IF(N326="","",N326*J326),"")</f>
        <v/>
      </c>
      <c r="P326" s="6" t="n"/>
    </row>
    <row r="327">
      <c r="A327" s="17" t="n"/>
      <c r="B327" s="6" t="n"/>
      <c r="C327" s="6">
        <f>IFERROR(VLOOKUP(B327,'Lists &amp; Settings'!$A$3:$D$200,2,FALSE),"")</f>
        <v/>
      </c>
      <c r="D327" s="6">
        <f>IFERROR(VLOOKUP(B327,'Lists &amp; Settings'!$A$3:$D$200,3,FALSE),"")</f>
        <v/>
      </c>
      <c r="E327" s="6" t="n"/>
      <c r="F327" s="6" t="n"/>
      <c r="G327" s="6" t="n"/>
      <c r="H327" s="6" t="n"/>
      <c r="I327" s="6">
        <f>IFERROR(IF(I327="",""&amp;VLOOKUP(B327,'Lists &amp; Settings'!$A$3:$D$200,4,FALSE),I327),"")</f>
        <v/>
      </c>
      <c r="J327" s="16" t="n"/>
      <c r="K327" s="17" t="n"/>
      <c r="L327" s="8">
        <f>IFERROR(IF(COUNTIF(A327:K327,"&lt;&gt;")=0,"",K327-TODAY()),"")</f>
        <v/>
      </c>
      <c r="M327" s="6">
        <f>IFERROR(IF(COUNTIF(A327:K327,"&lt;&gt;")=0,"",IF(K327&lt;TODAY(),"Expired",IF(K327&lt;=TODAY()+'Lists &amp; Settings'!$B$10,"Expiring Soon","OK"))),"" )</f>
        <v/>
      </c>
      <c r="N327" s="8">
        <f>IFERROR(IF(COUNTIF(A327:K327,"&lt;&gt;")=0,"", H327-SUMIFS(StockOut!$E:$E,StockOut!$B:$B,B327,StockOut!$C:$C,E327)), "" )</f>
        <v/>
      </c>
      <c r="O327" s="16">
        <f>IFERROR(IF(N327="","",N327*J327),"")</f>
        <v/>
      </c>
      <c r="P327" s="6" t="n"/>
    </row>
    <row r="328">
      <c r="A328" s="17" t="n"/>
      <c r="B328" s="6" t="n"/>
      <c r="C328" s="6">
        <f>IFERROR(VLOOKUP(B328,'Lists &amp; Settings'!$A$3:$D$200,2,FALSE),"")</f>
        <v/>
      </c>
      <c r="D328" s="6">
        <f>IFERROR(VLOOKUP(B328,'Lists &amp; Settings'!$A$3:$D$200,3,FALSE),"")</f>
        <v/>
      </c>
      <c r="E328" s="6" t="n"/>
      <c r="F328" s="6" t="n"/>
      <c r="G328" s="6" t="n"/>
      <c r="H328" s="6" t="n"/>
      <c r="I328" s="6">
        <f>IFERROR(IF(I328="",""&amp;VLOOKUP(B328,'Lists &amp; Settings'!$A$3:$D$200,4,FALSE),I328),"")</f>
        <v/>
      </c>
      <c r="J328" s="16" t="n"/>
      <c r="K328" s="17" t="n"/>
      <c r="L328" s="8">
        <f>IFERROR(IF(COUNTIF(A328:K328,"&lt;&gt;")=0,"",K328-TODAY()),"")</f>
        <v/>
      </c>
      <c r="M328" s="6">
        <f>IFERROR(IF(COUNTIF(A328:K328,"&lt;&gt;")=0,"",IF(K328&lt;TODAY(),"Expired",IF(K328&lt;=TODAY()+'Lists &amp; Settings'!$B$10,"Expiring Soon","OK"))),"" )</f>
        <v/>
      </c>
      <c r="N328" s="8">
        <f>IFERROR(IF(COUNTIF(A328:K328,"&lt;&gt;")=0,"", H328-SUMIFS(StockOut!$E:$E,StockOut!$B:$B,B328,StockOut!$C:$C,E328)), "" )</f>
        <v/>
      </c>
      <c r="O328" s="16">
        <f>IFERROR(IF(N328="","",N328*J328),"")</f>
        <v/>
      </c>
      <c r="P328" s="6" t="n"/>
    </row>
    <row r="329">
      <c r="A329" s="17" t="n"/>
      <c r="B329" s="6" t="n"/>
      <c r="C329" s="6">
        <f>IFERROR(VLOOKUP(B329,'Lists &amp; Settings'!$A$3:$D$200,2,FALSE),"")</f>
        <v/>
      </c>
      <c r="D329" s="6">
        <f>IFERROR(VLOOKUP(B329,'Lists &amp; Settings'!$A$3:$D$200,3,FALSE),"")</f>
        <v/>
      </c>
      <c r="E329" s="6" t="n"/>
      <c r="F329" s="6" t="n"/>
      <c r="G329" s="6" t="n"/>
      <c r="H329" s="6" t="n"/>
      <c r="I329" s="6">
        <f>IFERROR(IF(I329="",""&amp;VLOOKUP(B329,'Lists &amp; Settings'!$A$3:$D$200,4,FALSE),I329),"")</f>
        <v/>
      </c>
      <c r="J329" s="16" t="n"/>
      <c r="K329" s="17" t="n"/>
      <c r="L329" s="8">
        <f>IFERROR(IF(COUNTIF(A329:K329,"&lt;&gt;")=0,"",K329-TODAY()),"")</f>
        <v/>
      </c>
      <c r="M329" s="6">
        <f>IFERROR(IF(COUNTIF(A329:K329,"&lt;&gt;")=0,"",IF(K329&lt;TODAY(),"Expired",IF(K329&lt;=TODAY()+'Lists &amp; Settings'!$B$10,"Expiring Soon","OK"))),"" )</f>
        <v/>
      </c>
      <c r="N329" s="8">
        <f>IFERROR(IF(COUNTIF(A329:K329,"&lt;&gt;")=0,"", H329-SUMIFS(StockOut!$E:$E,StockOut!$B:$B,B329,StockOut!$C:$C,E329)), "" )</f>
        <v/>
      </c>
      <c r="O329" s="16">
        <f>IFERROR(IF(N329="","",N329*J329),"")</f>
        <v/>
      </c>
      <c r="P329" s="6" t="n"/>
    </row>
    <row r="330">
      <c r="A330" s="17" t="n"/>
      <c r="B330" s="6" t="n"/>
      <c r="C330" s="6">
        <f>IFERROR(VLOOKUP(B330,'Lists &amp; Settings'!$A$3:$D$200,2,FALSE),"")</f>
        <v/>
      </c>
      <c r="D330" s="6">
        <f>IFERROR(VLOOKUP(B330,'Lists &amp; Settings'!$A$3:$D$200,3,FALSE),"")</f>
        <v/>
      </c>
      <c r="E330" s="6" t="n"/>
      <c r="F330" s="6" t="n"/>
      <c r="G330" s="6" t="n"/>
      <c r="H330" s="6" t="n"/>
      <c r="I330" s="6">
        <f>IFERROR(IF(I330="",""&amp;VLOOKUP(B330,'Lists &amp; Settings'!$A$3:$D$200,4,FALSE),I330),"")</f>
        <v/>
      </c>
      <c r="J330" s="16" t="n"/>
      <c r="K330" s="17" t="n"/>
      <c r="L330" s="8">
        <f>IFERROR(IF(COUNTIF(A330:K330,"&lt;&gt;")=0,"",K330-TODAY()),"")</f>
        <v/>
      </c>
      <c r="M330" s="6">
        <f>IFERROR(IF(COUNTIF(A330:K330,"&lt;&gt;")=0,"",IF(K330&lt;TODAY(),"Expired",IF(K330&lt;=TODAY()+'Lists &amp; Settings'!$B$10,"Expiring Soon","OK"))),"" )</f>
        <v/>
      </c>
      <c r="N330" s="8">
        <f>IFERROR(IF(COUNTIF(A330:K330,"&lt;&gt;")=0,"", H330-SUMIFS(StockOut!$E:$E,StockOut!$B:$B,B330,StockOut!$C:$C,E330)), "" )</f>
        <v/>
      </c>
      <c r="O330" s="16">
        <f>IFERROR(IF(N330="","",N330*J330),"")</f>
        <v/>
      </c>
      <c r="P330" s="6" t="n"/>
    </row>
    <row r="331">
      <c r="A331" s="17" t="n"/>
      <c r="B331" s="6" t="n"/>
      <c r="C331" s="6">
        <f>IFERROR(VLOOKUP(B331,'Lists &amp; Settings'!$A$3:$D$200,2,FALSE),"")</f>
        <v/>
      </c>
      <c r="D331" s="6">
        <f>IFERROR(VLOOKUP(B331,'Lists &amp; Settings'!$A$3:$D$200,3,FALSE),"")</f>
        <v/>
      </c>
      <c r="E331" s="6" t="n"/>
      <c r="F331" s="6" t="n"/>
      <c r="G331" s="6" t="n"/>
      <c r="H331" s="6" t="n"/>
      <c r="I331" s="6">
        <f>IFERROR(IF(I331="",""&amp;VLOOKUP(B331,'Lists &amp; Settings'!$A$3:$D$200,4,FALSE),I331),"")</f>
        <v/>
      </c>
      <c r="J331" s="16" t="n"/>
      <c r="K331" s="17" t="n"/>
      <c r="L331" s="8">
        <f>IFERROR(IF(COUNTIF(A331:K331,"&lt;&gt;")=0,"",K331-TODAY()),"")</f>
        <v/>
      </c>
      <c r="M331" s="6">
        <f>IFERROR(IF(COUNTIF(A331:K331,"&lt;&gt;")=0,"",IF(K331&lt;TODAY(),"Expired",IF(K331&lt;=TODAY()+'Lists &amp; Settings'!$B$10,"Expiring Soon","OK"))),"" )</f>
        <v/>
      </c>
      <c r="N331" s="8">
        <f>IFERROR(IF(COUNTIF(A331:K331,"&lt;&gt;")=0,"", H331-SUMIFS(StockOut!$E:$E,StockOut!$B:$B,B331,StockOut!$C:$C,E331)), "" )</f>
        <v/>
      </c>
      <c r="O331" s="16">
        <f>IFERROR(IF(N331="","",N331*J331),"")</f>
        <v/>
      </c>
      <c r="P331" s="6" t="n"/>
    </row>
    <row r="332">
      <c r="A332" s="17" t="n"/>
      <c r="B332" s="6" t="n"/>
      <c r="C332" s="6">
        <f>IFERROR(VLOOKUP(B332,'Lists &amp; Settings'!$A$3:$D$200,2,FALSE),"")</f>
        <v/>
      </c>
      <c r="D332" s="6">
        <f>IFERROR(VLOOKUP(B332,'Lists &amp; Settings'!$A$3:$D$200,3,FALSE),"")</f>
        <v/>
      </c>
      <c r="E332" s="6" t="n"/>
      <c r="F332" s="6" t="n"/>
      <c r="G332" s="6" t="n"/>
      <c r="H332" s="6" t="n"/>
      <c r="I332" s="6">
        <f>IFERROR(IF(I332="",""&amp;VLOOKUP(B332,'Lists &amp; Settings'!$A$3:$D$200,4,FALSE),I332),"")</f>
        <v/>
      </c>
      <c r="J332" s="16" t="n"/>
      <c r="K332" s="17" t="n"/>
      <c r="L332" s="8">
        <f>IFERROR(IF(COUNTIF(A332:K332,"&lt;&gt;")=0,"",K332-TODAY()),"")</f>
        <v/>
      </c>
      <c r="M332" s="6">
        <f>IFERROR(IF(COUNTIF(A332:K332,"&lt;&gt;")=0,"",IF(K332&lt;TODAY(),"Expired",IF(K332&lt;=TODAY()+'Lists &amp; Settings'!$B$10,"Expiring Soon","OK"))),"" )</f>
        <v/>
      </c>
      <c r="N332" s="8">
        <f>IFERROR(IF(COUNTIF(A332:K332,"&lt;&gt;")=0,"", H332-SUMIFS(StockOut!$E:$E,StockOut!$B:$B,B332,StockOut!$C:$C,E332)), "" )</f>
        <v/>
      </c>
      <c r="O332" s="16">
        <f>IFERROR(IF(N332="","",N332*J332),"")</f>
        <v/>
      </c>
      <c r="P332" s="6" t="n"/>
    </row>
    <row r="333">
      <c r="A333" s="17" t="n"/>
      <c r="B333" s="6" t="n"/>
      <c r="C333" s="6">
        <f>IFERROR(VLOOKUP(B333,'Lists &amp; Settings'!$A$3:$D$200,2,FALSE),"")</f>
        <v/>
      </c>
      <c r="D333" s="6">
        <f>IFERROR(VLOOKUP(B333,'Lists &amp; Settings'!$A$3:$D$200,3,FALSE),"")</f>
        <v/>
      </c>
      <c r="E333" s="6" t="n"/>
      <c r="F333" s="6" t="n"/>
      <c r="G333" s="6" t="n"/>
      <c r="H333" s="6" t="n"/>
      <c r="I333" s="6">
        <f>IFERROR(IF(I333="",""&amp;VLOOKUP(B333,'Lists &amp; Settings'!$A$3:$D$200,4,FALSE),I333),"")</f>
        <v/>
      </c>
      <c r="J333" s="16" t="n"/>
      <c r="K333" s="17" t="n"/>
      <c r="L333" s="8">
        <f>IFERROR(IF(COUNTIF(A333:K333,"&lt;&gt;")=0,"",K333-TODAY()),"")</f>
        <v/>
      </c>
      <c r="M333" s="6">
        <f>IFERROR(IF(COUNTIF(A333:K333,"&lt;&gt;")=0,"",IF(K333&lt;TODAY(),"Expired",IF(K333&lt;=TODAY()+'Lists &amp; Settings'!$B$10,"Expiring Soon","OK"))),"" )</f>
        <v/>
      </c>
      <c r="N333" s="8">
        <f>IFERROR(IF(COUNTIF(A333:K333,"&lt;&gt;")=0,"", H333-SUMIFS(StockOut!$E:$E,StockOut!$B:$B,B333,StockOut!$C:$C,E333)), "" )</f>
        <v/>
      </c>
      <c r="O333" s="16">
        <f>IFERROR(IF(N333="","",N333*J333),"")</f>
        <v/>
      </c>
      <c r="P333" s="6" t="n"/>
    </row>
    <row r="334">
      <c r="A334" s="17" t="n"/>
      <c r="B334" s="6" t="n"/>
      <c r="C334" s="6">
        <f>IFERROR(VLOOKUP(B334,'Lists &amp; Settings'!$A$3:$D$200,2,FALSE),"")</f>
        <v/>
      </c>
      <c r="D334" s="6">
        <f>IFERROR(VLOOKUP(B334,'Lists &amp; Settings'!$A$3:$D$200,3,FALSE),"")</f>
        <v/>
      </c>
      <c r="E334" s="6" t="n"/>
      <c r="F334" s="6" t="n"/>
      <c r="G334" s="6" t="n"/>
      <c r="H334" s="6" t="n"/>
      <c r="I334" s="6">
        <f>IFERROR(IF(I334="",""&amp;VLOOKUP(B334,'Lists &amp; Settings'!$A$3:$D$200,4,FALSE),I334),"")</f>
        <v/>
      </c>
      <c r="J334" s="16" t="n"/>
      <c r="K334" s="17" t="n"/>
      <c r="L334" s="8">
        <f>IFERROR(IF(COUNTIF(A334:K334,"&lt;&gt;")=0,"",K334-TODAY()),"")</f>
        <v/>
      </c>
      <c r="M334" s="6">
        <f>IFERROR(IF(COUNTIF(A334:K334,"&lt;&gt;")=0,"",IF(K334&lt;TODAY(),"Expired",IF(K334&lt;=TODAY()+'Lists &amp; Settings'!$B$10,"Expiring Soon","OK"))),"" )</f>
        <v/>
      </c>
      <c r="N334" s="8">
        <f>IFERROR(IF(COUNTIF(A334:K334,"&lt;&gt;")=0,"", H334-SUMIFS(StockOut!$E:$E,StockOut!$B:$B,B334,StockOut!$C:$C,E334)), "" )</f>
        <v/>
      </c>
      <c r="O334" s="16">
        <f>IFERROR(IF(N334="","",N334*J334),"")</f>
        <v/>
      </c>
      <c r="P334" s="6" t="n"/>
    </row>
    <row r="335">
      <c r="A335" s="17" t="n"/>
      <c r="B335" s="6" t="n"/>
      <c r="C335" s="6">
        <f>IFERROR(VLOOKUP(B335,'Lists &amp; Settings'!$A$3:$D$200,2,FALSE),"")</f>
        <v/>
      </c>
      <c r="D335" s="6">
        <f>IFERROR(VLOOKUP(B335,'Lists &amp; Settings'!$A$3:$D$200,3,FALSE),"")</f>
        <v/>
      </c>
      <c r="E335" s="6" t="n"/>
      <c r="F335" s="6" t="n"/>
      <c r="G335" s="6" t="n"/>
      <c r="H335" s="6" t="n"/>
      <c r="I335" s="6">
        <f>IFERROR(IF(I335="",""&amp;VLOOKUP(B335,'Lists &amp; Settings'!$A$3:$D$200,4,FALSE),I335),"")</f>
        <v/>
      </c>
      <c r="J335" s="16" t="n"/>
      <c r="K335" s="17" t="n"/>
      <c r="L335" s="8">
        <f>IFERROR(IF(COUNTIF(A335:K335,"&lt;&gt;")=0,"",K335-TODAY()),"")</f>
        <v/>
      </c>
      <c r="M335" s="6">
        <f>IFERROR(IF(COUNTIF(A335:K335,"&lt;&gt;")=0,"",IF(K335&lt;TODAY(),"Expired",IF(K335&lt;=TODAY()+'Lists &amp; Settings'!$B$10,"Expiring Soon","OK"))),"" )</f>
        <v/>
      </c>
      <c r="N335" s="8">
        <f>IFERROR(IF(COUNTIF(A335:K335,"&lt;&gt;")=0,"", H335-SUMIFS(StockOut!$E:$E,StockOut!$B:$B,B335,StockOut!$C:$C,E335)), "" )</f>
        <v/>
      </c>
      <c r="O335" s="16">
        <f>IFERROR(IF(N335="","",N335*J335),"")</f>
        <v/>
      </c>
      <c r="P335" s="6" t="n"/>
    </row>
    <row r="336">
      <c r="A336" s="17" t="n"/>
      <c r="B336" s="6" t="n"/>
      <c r="C336" s="6">
        <f>IFERROR(VLOOKUP(B336,'Lists &amp; Settings'!$A$3:$D$200,2,FALSE),"")</f>
        <v/>
      </c>
      <c r="D336" s="6">
        <f>IFERROR(VLOOKUP(B336,'Lists &amp; Settings'!$A$3:$D$200,3,FALSE),"")</f>
        <v/>
      </c>
      <c r="E336" s="6" t="n"/>
      <c r="F336" s="6" t="n"/>
      <c r="G336" s="6" t="n"/>
      <c r="H336" s="6" t="n"/>
      <c r="I336" s="6">
        <f>IFERROR(IF(I336="",""&amp;VLOOKUP(B336,'Lists &amp; Settings'!$A$3:$D$200,4,FALSE),I336),"")</f>
        <v/>
      </c>
      <c r="J336" s="16" t="n"/>
      <c r="K336" s="17" t="n"/>
      <c r="L336" s="8">
        <f>IFERROR(IF(COUNTIF(A336:K336,"&lt;&gt;")=0,"",K336-TODAY()),"")</f>
        <v/>
      </c>
      <c r="M336" s="6">
        <f>IFERROR(IF(COUNTIF(A336:K336,"&lt;&gt;")=0,"",IF(K336&lt;TODAY(),"Expired",IF(K336&lt;=TODAY()+'Lists &amp; Settings'!$B$10,"Expiring Soon","OK"))),"" )</f>
        <v/>
      </c>
      <c r="N336" s="8">
        <f>IFERROR(IF(COUNTIF(A336:K336,"&lt;&gt;")=0,"", H336-SUMIFS(StockOut!$E:$E,StockOut!$B:$B,B336,StockOut!$C:$C,E336)), "" )</f>
        <v/>
      </c>
      <c r="O336" s="16">
        <f>IFERROR(IF(N336="","",N336*J336),"")</f>
        <v/>
      </c>
      <c r="P336" s="6" t="n"/>
    </row>
    <row r="337">
      <c r="A337" s="17" t="n"/>
      <c r="B337" s="6" t="n"/>
      <c r="C337" s="6">
        <f>IFERROR(VLOOKUP(B337,'Lists &amp; Settings'!$A$3:$D$200,2,FALSE),"")</f>
        <v/>
      </c>
      <c r="D337" s="6">
        <f>IFERROR(VLOOKUP(B337,'Lists &amp; Settings'!$A$3:$D$200,3,FALSE),"")</f>
        <v/>
      </c>
      <c r="E337" s="6" t="n"/>
      <c r="F337" s="6" t="n"/>
      <c r="G337" s="6" t="n"/>
      <c r="H337" s="6" t="n"/>
      <c r="I337" s="6">
        <f>IFERROR(IF(I337="",""&amp;VLOOKUP(B337,'Lists &amp; Settings'!$A$3:$D$200,4,FALSE),I337),"")</f>
        <v/>
      </c>
      <c r="J337" s="16" t="n"/>
      <c r="K337" s="17" t="n"/>
      <c r="L337" s="8">
        <f>IFERROR(IF(COUNTIF(A337:K337,"&lt;&gt;")=0,"",K337-TODAY()),"")</f>
        <v/>
      </c>
      <c r="M337" s="6">
        <f>IFERROR(IF(COUNTIF(A337:K337,"&lt;&gt;")=0,"",IF(K337&lt;TODAY(),"Expired",IF(K337&lt;=TODAY()+'Lists &amp; Settings'!$B$10,"Expiring Soon","OK"))),"" )</f>
        <v/>
      </c>
      <c r="N337" s="8">
        <f>IFERROR(IF(COUNTIF(A337:K337,"&lt;&gt;")=0,"", H337-SUMIFS(StockOut!$E:$E,StockOut!$B:$B,B337,StockOut!$C:$C,E337)), "" )</f>
        <v/>
      </c>
      <c r="O337" s="16">
        <f>IFERROR(IF(N337="","",N337*J337),"")</f>
        <v/>
      </c>
      <c r="P337" s="6" t="n"/>
    </row>
    <row r="338">
      <c r="A338" s="17" t="n"/>
      <c r="B338" s="6" t="n"/>
      <c r="C338" s="6">
        <f>IFERROR(VLOOKUP(B338,'Lists &amp; Settings'!$A$3:$D$200,2,FALSE),"")</f>
        <v/>
      </c>
      <c r="D338" s="6">
        <f>IFERROR(VLOOKUP(B338,'Lists &amp; Settings'!$A$3:$D$200,3,FALSE),"")</f>
        <v/>
      </c>
      <c r="E338" s="6" t="n"/>
      <c r="F338" s="6" t="n"/>
      <c r="G338" s="6" t="n"/>
      <c r="H338" s="6" t="n"/>
      <c r="I338" s="6">
        <f>IFERROR(IF(I338="",""&amp;VLOOKUP(B338,'Lists &amp; Settings'!$A$3:$D$200,4,FALSE),I338),"")</f>
        <v/>
      </c>
      <c r="J338" s="16" t="n"/>
      <c r="K338" s="17" t="n"/>
      <c r="L338" s="8">
        <f>IFERROR(IF(COUNTIF(A338:K338,"&lt;&gt;")=0,"",K338-TODAY()),"")</f>
        <v/>
      </c>
      <c r="M338" s="6">
        <f>IFERROR(IF(COUNTIF(A338:K338,"&lt;&gt;")=0,"",IF(K338&lt;TODAY(),"Expired",IF(K338&lt;=TODAY()+'Lists &amp; Settings'!$B$10,"Expiring Soon","OK"))),"" )</f>
        <v/>
      </c>
      <c r="N338" s="8">
        <f>IFERROR(IF(COUNTIF(A338:K338,"&lt;&gt;")=0,"", H338-SUMIFS(StockOut!$E:$E,StockOut!$B:$B,B338,StockOut!$C:$C,E338)), "" )</f>
        <v/>
      </c>
      <c r="O338" s="16">
        <f>IFERROR(IF(N338="","",N338*J338),"")</f>
        <v/>
      </c>
      <c r="P338" s="6" t="n"/>
    </row>
    <row r="339">
      <c r="A339" s="17" t="n"/>
      <c r="B339" s="6" t="n"/>
      <c r="C339" s="6">
        <f>IFERROR(VLOOKUP(B339,'Lists &amp; Settings'!$A$3:$D$200,2,FALSE),"")</f>
        <v/>
      </c>
      <c r="D339" s="6">
        <f>IFERROR(VLOOKUP(B339,'Lists &amp; Settings'!$A$3:$D$200,3,FALSE),"")</f>
        <v/>
      </c>
      <c r="E339" s="6" t="n"/>
      <c r="F339" s="6" t="n"/>
      <c r="G339" s="6" t="n"/>
      <c r="H339" s="6" t="n"/>
      <c r="I339" s="6">
        <f>IFERROR(IF(I339="",""&amp;VLOOKUP(B339,'Lists &amp; Settings'!$A$3:$D$200,4,FALSE),I339),"")</f>
        <v/>
      </c>
      <c r="J339" s="16" t="n"/>
      <c r="K339" s="17" t="n"/>
      <c r="L339" s="8">
        <f>IFERROR(IF(COUNTIF(A339:K339,"&lt;&gt;")=0,"",K339-TODAY()),"")</f>
        <v/>
      </c>
      <c r="M339" s="6">
        <f>IFERROR(IF(COUNTIF(A339:K339,"&lt;&gt;")=0,"",IF(K339&lt;TODAY(),"Expired",IF(K339&lt;=TODAY()+'Lists &amp; Settings'!$B$10,"Expiring Soon","OK"))),"" )</f>
        <v/>
      </c>
      <c r="N339" s="8">
        <f>IFERROR(IF(COUNTIF(A339:K339,"&lt;&gt;")=0,"", H339-SUMIFS(StockOut!$E:$E,StockOut!$B:$B,B339,StockOut!$C:$C,E339)), "" )</f>
        <v/>
      </c>
      <c r="O339" s="16">
        <f>IFERROR(IF(N339="","",N339*J339),"")</f>
        <v/>
      </c>
      <c r="P339" s="6" t="n"/>
    </row>
    <row r="340">
      <c r="A340" s="17" t="n"/>
      <c r="B340" s="6" t="n"/>
      <c r="C340" s="6">
        <f>IFERROR(VLOOKUP(B340,'Lists &amp; Settings'!$A$3:$D$200,2,FALSE),"")</f>
        <v/>
      </c>
      <c r="D340" s="6">
        <f>IFERROR(VLOOKUP(B340,'Lists &amp; Settings'!$A$3:$D$200,3,FALSE),"")</f>
        <v/>
      </c>
      <c r="E340" s="6" t="n"/>
      <c r="F340" s="6" t="n"/>
      <c r="G340" s="6" t="n"/>
      <c r="H340" s="6" t="n"/>
      <c r="I340" s="6">
        <f>IFERROR(IF(I340="",""&amp;VLOOKUP(B340,'Lists &amp; Settings'!$A$3:$D$200,4,FALSE),I340),"")</f>
        <v/>
      </c>
      <c r="J340" s="16" t="n"/>
      <c r="K340" s="17" t="n"/>
      <c r="L340" s="8">
        <f>IFERROR(IF(COUNTIF(A340:K340,"&lt;&gt;")=0,"",K340-TODAY()),"")</f>
        <v/>
      </c>
      <c r="M340" s="6">
        <f>IFERROR(IF(COUNTIF(A340:K340,"&lt;&gt;")=0,"",IF(K340&lt;TODAY(),"Expired",IF(K340&lt;=TODAY()+'Lists &amp; Settings'!$B$10,"Expiring Soon","OK"))),"" )</f>
        <v/>
      </c>
      <c r="N340" s="8">
        <f>IFERROR(IF(COUNTIF(A340:K340,"&lt;&gt;")=0,"", H340-SUMIFS(StockOut!$E:$E,StockOut!$B:$B,B340,StockOut!$C:$C,E340)), "" )</f>
        <v/>
      </c>
      <c r="O340" s="16">
        <f>IFERROR(IF(N340="","",N340*J340),"")</f>
        <v/>
      </c>
      <c r="P340" s="6" t="n"/>
    </row>
    <row r="341">
      <c r="A341" s="17" t="n"/>
      <c r="B341" s="6" t="n"/>
      <c r="C341" s="6">
        <f>IFERROR(VLOOKUP(B341,'Lists &amp; Settings'!$A$3:$D$200,2,FALSE),"")</f>
        <v/>
      </c>
      <c r="D341" s="6">
        <f>IFERROR(VLOOKUP(B341,'Lists &amp; Settings'!$A$3:$D$200,3,FALSE),"")</f>
        <v/>
      </c>
      <c r="E341" s="6" t="n"/>
      <c r="F341" s="6" t="n"/>
      <c r="G341" s="6" t="n"/>
      <c r="H341" s="6" t="n"/>
      <c r="I341" s="6">
        <f>IFERROR(IF(I341="",""&amp;VLOOKUP(B341,'Lists &amp; Settings'!$A$3:$D$200,4,FALSE),I341),"")</f>
        <v/>
      </c>
      <c r="J341" s="16" t="n"/>
      <c r="K341" s="17" t="n"/>
      <c r="L341" s="8">
        <f>IFERROR(IF(COUNTIF(A341:K341,"&lt;&gt;")=0,"",K341-TODAY()),"")</f>
        <v/>
      </c>
      <c r="M341" s="6">
        <f>IFERROR(IF(COUNTIF(A341:K341,"&lt;&gt;")=0,"",IF(K341&lt;TODAY(),"Expired",IF(K341&lt;=TODAY()+'Lists &amp; Settings'!$B$10,"Expiring Soon","OK"))),"" )</f>
        <v/>
      </c>
      <c r="N341" s="8">
        <f>IFERROR(IF(COUNTIF(A341:K341,"&lt;&gt;")=0,"", H341-SUMIFS(StockOut!$E:$E,StockOut!$B:$B,B341,StockOut!$C:$C,E341)), "" )</f>
        <v/>
      </c>
      <c r="O341" s="16">
        <f>IFERROR(IF(N341="","",N341*J341),"")</f>
        <v/>
      </c>
      <c r="P341" s="6" t="n"/>
    </row>
    <row r="342">
      <c r="A342" s="17" t="n"/>
      <c r="B342" s="6" t="n"/>
      <c r="C342" s="6">
        <f>IFERROR(VLOOKUP(B342,'Lists &amp; Settings'!$A$3:$D$200,2,FALSE),"")</f>
        <v/>
      </c>
      <c r="D342" s="6">
        <f>IFERROR(VLOOKUP(B342,'Lists &amp; Settings'!$A$3:$D$200,3,FALSE),"")</f>
        <v/>
      </c>
      <c r="E342" s="6" t="n"/>
      <c r="F342" s="6" t="n"/>
      <c r="G342" s="6" t="n"/>
      <c r="H342" s="6" t="n"/>
      <c r="I342" s="6">
        <f>IFERROR(IF(I342="",""&amp;VLOOKUP(B342,'Lists &amp; Settings'!$A$3:$D$200,4,FALSE),I342),"")</f>
        <v/>
      </c>
      <c r="J342" s="16" t="n"/>
      <c r="K342" s="17" t="n"/>
      <c r="L342" s="8">
        <f>IFERROR(IF(COUNTIF(A342:K342,"&lt;&gt;")=0,"",K342-TODAY()),"")</f>
        <v/>
      </c>
      <c r="M342" s="6">
        <f>IFERROR(IF(COUNTIF(A342:K342,"&lt;&gt;")=0,"",IF(K342&lt;TODAY(),"Expired",IF(K342&lt;=TODAY()+'Lists &amp; Settings'!$B$10,"Expiring Soon","OK"))),"" )</f>
        <v/>
      </c>
      <c r="N342" s="8">
        <f>IFERROR(IF(COUNTIF(A342:K342,"&lt;&gt;")=0,"", H342-SUMIFS(StockOut!$E:$E,StockOut!$B:$B,B342,StockOut!$C:$C,E342)), "" )</f>
        <v/>
      </c>
      <c r="O342" s="16">
        <f>IFERROR(IF(N342="","",N342*J342),"")</f>
        <v/>
      </c>
      <c r="P342" s="6" t="n"/>
    </row>
    <row r="343">
      <c r="A343" s="17" t="n"/>
      <c r="B343" s="6" t="n"/>
      <c r="C343" s="6">
        <f>IFERROR(VLOOKUP(B343,'Lists &amp; Settings'!$A$3:$D$200,2,FALSE),"")</f>
        <v/>
      </c>
      <c r="D343" s="6">
        <f>IFERROR(VLOOKUP(B343,'Lists &amp; Settings'!$A$3:$D$200,3,FALSE),"")</f>
        <v/>
      </c>
      <c r="E343" s="6" t="n"/>
      <c r="F343" s="6" t="n"/>
      <c r="G343" s="6" t="n"/>
      <c r="H343" s="6" t="n"/>
      <c r="I343" s="6">
        <f>IFERROR(IF(I343="",""&amp;VLOOKUP(B343,'Lists &amp; Settings'!$A$3:$D$200,4,FALSE),I343),"")</f>
        <v/>
      </c>
      <c r="J343" s="16" t="n"/>
      <c r="K343" s="17" t="n"/>
      <c r="L343" s="8">
        <f>IFERROR(IF(COUNTIF(A343:K343,"&lt;&gt;")=0,"",K343-TODAY()),"")</f>
        <v/>
      </c>
      <c r="M343" s="6">
        <f>IFERROR(IF(COUNTIF(A343:K343,"&lt;&gt;")=0,"",IF(K343&lt;TODAY(),"Expired",IF(K343&lt;=TODAY()+'Lists &amp; Settings'!$B$10,"Expiring Soon","OK"))),"" )</f>
        <v/>
      </c>
      <c r="N343" s="8">
        <f>IFERROR(IF(COUNTIF(A343:K343,"&lt;&gt;")=0,"", H343-SUMIFS(StockOut!$E:$E,StockOut!$B:$B,B343,StockOut!$C:$C,E343)), "" )</f>
        <v/>
      </c>
      <c r="O343" s="16">
        <f>IFERROR(IF(N343="","",N343*J343),"")</f>
        <v/>
      </c>
      <c r="P343" s="6" t="n"/>
    </row>
    <row r="344">
      <c r="A344" s="17" t="n"/>
      <c r="B344" s="6" t="n"/>
      <c r="C344" s="6">
        <f>IFERROR(VLOOKUP(B344,'Lists &amp; Settings'!$A$3:$D$200,2,FALSE),"")</f>
        <v/>
      </c>
      <c r="D344" s="6">
        <f>IFERROR(VLOOKUP(B344,'Lists &amp; Settings'!$A$3:$D$200,3,FALSE),"")</f>
        <v/>
      </c>
      <c r="E344" s="6" t="n"/>
      <c r="F344" s="6" t="n"/>
      <c r="G344" s="6" t="n"/>
      <c r="H344" s="6" t="n"/>
      <c r="I344" s="6">
        <f>IFERROR(IF(I344="",""&amp;VLOOKUP(B344,'Lists &amp; Settings'!$A$3:$D$200,4,FALSE),I344),"")</f>
        <v/>
      </c>
      <c r="J344" s="16" t="n"/>
      <c r="K344" s="17" t="n"/>
      <c r="L344" s="8">
        <f>IFERROR(IF(COUNTIF(A344:K344,"&lt;&gt;")=0,"",K344-TODAY()),"")</f>
        <v/>
      </c>
      <c r="M344" s="6">
        <f>IFERROR(IF(COUNTIF(A344:K344,"&lt;&gt;")=0,"",IF(K344&lt;TODAY(),"Expired",IF(K344&lt;=TODAY()+'Lists &amp; Settings'!$B$10,"Expiring Soon","OK"))),"" )</f>
        <v/>
      </c>
      <c r="N344" s="8">
        <f>IFERROR(IF(COUNTIF(A344:K344,"&lt;&gt;")=0,"", H344-SUMIFS(StockOut!$E:$E,StockOut!$B:$B,B344,StockOut!$C:$C,E344)), "" )</f>
        <v/>
      </c>
      <c r="O344" s="16">
        <f>IFERROR(IF(N344="","",N344*J344),"")</f>
        <v/>
      </c>
      <c r="P344" s="6" t="n"/>
    </row>
    <row r="345">
      <c r="A345" s="17" t="n"/>
      <c r="B345" s="6" t="n"/>
      <c r="C345" s="6">
        <f>IFERROR(VLOOKUP(B345,'Lists &amp; Settings'!$A$3:$D$200,2,FALSE),"")</f>
        <v/>
      </c>
      <c r="D345" s="6">
        <f>IFERROR(VLOOKUP(B345,'Lists &amp; Settings'!$A$3:$D$200,3,FALSE),"")</f>
        <v/>
      </c>
      <c r="E345" s="6" t="n"/>
      <c r="F345" s="6" t="n"/>
      <c r="G345" s="6" t="n"/>
      <c r="H345" s="6" t="n"/>
      <c r="I345" s="6">
        <f>IFERROR(IF(I345="",""&amp;VLOOKUP(B345,'Lists &amp; Settings'!$A$3:$D$200,4,FALSE),I345),"")</f>
        <v/>
      </c>
      <c r="J345" s="16" t="n"/>
      <c r="K345" s="17" t="n"/>
      <c r="L345" s="8">
        <f>IFERROR(IF(COUNTIF(A345:K345,"&lt;&gt;")=0,"",K345-TODAY()),"")</f>
        <v/>
      </c>
      <c r="M345" s="6">
        <f>IFERROR(IF(COUNTIF(A345:K345,"&lt;&gt;")=0,"",IF(K345&lt;TODAY(),"Expired",IF(K345&lt;=TODAY()+'Lists &amp; Settings'!$B$10,"Expiring Soon","OK"))),"" )</f>
        <v/>
      </c>
      <c r="N345" s="8">
        <f>IFERROR(IF(COUNTIF(A345:K345,"&lt;&gt;")=0,"", H345-SUMIFS(StockOut!$E:$E,StockOut!$B:$B,B345,StockOut!$C:$C,E345)), "" )</f>
        <v/>
      </c>
      <c r="O345" s="16">
        <f>IFERROR(IF(N345="","",N345*J345),"")</f>
        <v/>
      </c>
      <c r="P345" s="6" t="n"/>
    </row>
    <row r="346">
      <c r="A346" s="17" t="n"/>
      <c r="B346" s="6" t="n"/>
      <c r="C346" s="6">
        <f>IFERROR(VLOOKUP(B346,'Lists &amp; Settings'!$A$3:$D$200,2,FALSE),"")</f>
        <v/>
      </c>
      <c r="D346" s="6">
        <f>IFERROR(VLOOKUP(B346,'Lists &amp; Settings'!$A$3:$D$200,3,FALSE),"")</f>
        <v/>
      </c>
      <c r="E346" s="6" t="n"/>
      <c r="F346" s="6" t="n"/>
      <c r="G346" s="6" t="n"/>
      <c r="H346" s="6" t="n"/>
      <c r="I346" s="6">
        <f>IFERROR(IF(I346="",""&amp;VLOOKUP(B346,'Lists &amp; Settings'!$A$3:$D$200,4,FALSE),I346),"")</f>
        <v/>
      </c>
      <c r="J346" s="16" t="n"/>
      <c r="K346" s="17" t="n"/>
      <c r="L346" s="8">
        <f>IFERROR(IF(COUNTIF(A346:K346,"&lt;&gt;")=0,"",K346-TODAY()),"")</f>
        <v/>
      </c>
      <c r="M346" s="6">
        <f>IFERROR(IF(COUNTIF(A346:K346,"&lt;&gt;")=0,"",IF(K346&lt;TODAY(),"Expired",IF(K346&lt;=TODAY()+'Lists &amp; Settings'!$B$10,"Expiring Soon","OK"))),"" )</f>
        <v/>
      </c>
      <c r="N346" s="8">
        <f>IFERROR(IF(COUNTIF(A346:K346,"&lt;&gt;")=0,"", H346-SUMIFS(StockOut!$E:$E,StockOut!$B:$B,B346,StockOut!$C:$C,E346)), "" )</f>
        <v/>
      </c>
      <c r="O346" s="16">
        <f>IFERROR(IF(N346="","",N346*J346),"")</f>
        <v/>
      </c>
      <c r="P346" s="6" t="n"/>
    </row>
    <row r="347">
      <c r="A347" s="17" t="n"/>
      <c r="B347" s="6" t="n"/>
      <c r="C347" s="6">
        <f>IFERROR(VLOOKUP(B347,'Lists &amp; Settings'!$A$3:$D$200,2,FALSE),"")</f>
        <v/>
      </c>
      <c r="D347" s="6">
        <f>IFERROR(VLOOKUP(B347,'Lists &amp; Settings'!$A$3:$D$200,3,FALSE),"")</f>
        <v/>
      </c>
      <c r="E347" s="6" t="n"/>
      <c r="F347" s="6" t="n"/>
      <c r="G347" s="6" t="n"/>
      <c r="H347" s="6" t="n"/>
      <c r="I347" s="6">
        <f>IFERROR(IF(I347="",""&amp;VLOOKUP(B347,'Lists &amp; Settings'!$A$3:$D$200,4,FALSE),I347),"")</f>
        <v/>
      </c>
      <c r="J347" s="16" t="n"/>
      <c r="K347" s="17" t="n"/>
      <c r="L347" s="8">
        <f>IFERROR(IF(COUNTIF(A347:K347,"&lt;&gt;")=0,"",K347-TODAY()),"")</f>
        <v/>
      </c>
      <c r="M347" s="6">
        <f>IFERROR(IF(COUNTIF(A347:K347,"&lt;&gt;")=0,"",IF(K347&lt;TODAY(),"Expired",IF(K347&lt;=TODAY()+'Lists &amp; Settings'!$B$10,"Expiring Soon","OK"))),"" )</f>
        <v/>
      </c>
      <c r="N347" s="8">
        <f>IFERROR(IF(COUNTIF(A347:K347,"&lt;&gt;")=0,"", H347-SUMIFS(StockOut!$E:$E,StockOut!$B:$B,B347,StockOut!$C:$C,E347)), "" )</f>
        <v/>
      </c>
      <c r="O347" s="16">
        <f>IFERROR(IF(N347="","",N347*J347),"")</f>
        <v/>
      </c>
      <c r="P347" s="6" t="n"/>
    </row>
    <row r="348">
      <c r="A348" s="17" t="n"/>
      <c r="B348" s="6" t="n"/>
      <c r="C348" s="6">
        <f>IFERROR(VLOOKUP(B348,'Lists &amp; Settings'!$A$3:$D$200,2,FALSE),"")</f>
        <v/>
      </c>
      <c r="D348" s="6">
        <f>IFERROR(VLOOKUP(B348,'Lists &amp; Settings'!$A$3:$D$200,3,FALSE),"")</f>
        <v/>
      </c>
      <c r="E348" s="6" t="n"/>
      <c r="F348" s="6" t="n"/>
      <c r="G348" s="6" t="n"/>
      <c r="H348" s="6" t="n"/>
      <c r="I348" s="6">
        <f>IFERROR(IF(I348="",""&amp;VLOOKUP(B348,'Lists &amp; Settings'!$A$3:$D$200,4,FALSE),I348),"")</f>
        <v/>
      </c>
      <c r="J348" s="16" t="n"/>
      <c r="K348" s="17" t="n"/>
      <c r="L348" s="8">
        <f>IFERROR(IF(COUNTIF(A348:K348,"&lt;&gt;")=0,"",K348-TODAY()),"")</f>
        <v/>
      </c>
      <c r="M348" s="6">
        <f>IFERROR(IF(COUNTIF(A348:K348,"&lt;&gt;")=0,"",IF(K348&lt;TODAY(),"Expired",IF(K348&lt;=TODAY()+'Lists &amp; Settings'!$B$10,"Expiring Soon","OK"))),"" )</f>
        <v/>
      </c>
      <c r="N348" s="8">
        <f>IFERROR(IF(COUNTIF(A348:K348,"&lt;&gt;")=0,"", H348-SUMIFS(StockOut!$E:$E,StockOut!$B:$B,B348,StockOut!$C:$C,E348)), "" )</f>
        <v/>
      </c>
      <c r="O348" s="16">
        <f>IFERROR(IF(N348="","",N348*J348),"")</f>
        <v/>
      </c>
      <c r="P348" s="6" t="n"/>
    </row>
    <row r="349">
      <c r="A349" s="17" t="n"/>
      <c r="B349" s="6" t="n"/>
      <c r="C349" s="6">
        <f>IFERROR(VLOOKUP(B349,'Lists &amp; Settings'!$A$3:$D$200,2,FALSE),"")</f>
        <v/>
      </c>
      <c r="D349" s="6">
        <f>IFERROR(VLOOKUP(B349,'Lists &amp; Settings'!$A$3:$D$200,3,FALSE),"")</f>
        <v/>
      </c>
      <c r="E349" s="6" t="n"/>
      <c r="F349" s="6" t="n"/>
      <c r="G349" s="6" t="n"/>
      <c r="H349" s="6" t="n"/>
      <c r="I349" s="6">
        <f>IFERROR(IF(I349="",""&amp;VLOOKUP(B349,'Lists &amp; Settings'!$A$3:$D$200,4,FALSE),I349),"")</f>
        <v/>
      </c>
      <c r="J349" s="16" t="n"/>
      <c r="K349" s="17" t="n"/>
      <c r="L349" s="8">
        <f>IFERROR(IF(COUNTIF(A349:K349,"&lt;&gt;")=0,"",K349-TODAY()),"")</f>
        <v/>
      </c>
      <c r="M349" s="6">
        <f>IFERROR(IF(COUNTIF(A349:K349,"&lt;&gt;")=0,"",IF(K349&lt;TODAY(),"Expired",IF(K349&lt;=TODAY()+'Lists &amp; Settings'!$B$10,"Expiring Soon","OK"))),"" )</f>
        <v/>
      </c>
      <c r="N349" s="8">
        <f>IFERROR(IF(COUNTIF(A349:K349,"&lt;&gt;")=0,"", H349-SUMIFS(StockOut!$E:$E,StockOut!$B:$B,B349,StockOut!$C:$C,E349)), "" )</f>
        <v/>
      </c>
      <c r="O349" s="16">
        <f>IFERROR(IF(N349="","",N349*J349),"")</f>
        <v/>
      </c>
      <c r="P349" s="6" t="n"/>
    </row>
    <row r="350">
      <c r="A350" s="17" t="n"/>
      <c r="B350" s="6" t="n"/>
      <c r="C350" s="6">
        <f>IFERROR(VLOOKUP(B350,'Lists &amp; Settings'!$A$3:$D$200,2,FALSE),"")</f>
        <v/>
      </c>
      <c r="D350" s="6">
        <f>IFERROR(VLOOKUP(B350,'Lists &amp; Settings'!$A$3:$D$200,3,FALSE),"")</f>
        <v/>
      </c>
      <c r="E350" s="6" t="n"/>
      <c r="F350" s="6" t="n"/>
      <c r="G350" s="6" t="n"/>
      <c r="H350" s="6" t="n"/>
      <c r="I350" s="6">
        <f>IFERROR(IF(I350="",""&amp;VLOOKUP(B350,'Lists &amp; Settings'!$A$3:$D$200,4,FALSE),I350),"")</f>
        <v/>
      </c>
      <c r="J350" s="16" t="n"/>
      <c r="K350" s="17" t="n"/>
      <c r="L350" s="8">
        <f>IFERROR(IF(COUNTIF(A350:K350,"&lt;&gt;")=0,"",K350-TODAY()),"")</f>
        <v/>
      </c>
      <c r="M350" s="6">
        <f>IFERROR(IF(COUNTIF(A350:K350,"&lt;&gt;")=0,"",IF(K350&lt;TODAY(),"Expired",IF(K350&lt;=TODAY()+'Lists &amp; Settings'!$B$10,"Expiring Soon","OK"))),"" )</f>
        <v/>
      </c>
      <c r="N350" s="8">
        <f>IFERROR(IF(COUNTIF(A350:K350,"&lt;&gt;")=0,"", H350-SUMIFS(StockOut!$E:$E,StockOut!$B:$B,B350,StockOut!$C:$C,E350)), "" )</f>
        <v/>
      </c>
      <c r="O350" s="16">
        <f>IFERROR(IF(N350="","",N350*J350),"")</f>
        <v/>
      </c>
      <c r="P350" s="6" t="n"/>
    </row>
    <row r="351">
      <c r="A351" s="17" t="n"/>
      <c r="B351" s="6" t="n"/>
      <c r="C351" s="6">
        <f>IFERROR(VLOOKUP(B351,'Lists &amp; Settings'!$A$3:$D$200,2,FALSE),"")</f>
        <v/>
      </c>
      <c r="D351" s="6">
        <f>IFERROR(VLOOKUP(B351,'Lists &amp; Settings'!$A$3:$D$200,3,FALSE),"")</f>
        <v/>
      </c>
      <c r="E351" s="6" t="n"/>
      <c r="F351" s="6" t="n"/>
      <c r="G351" s="6" t="n"/>
      <c r="H351" s="6" t="n"/>
      <c r="I351" s="6">
        <f>IFERROR(IF(I351="",""&amp;VLOOKUP(B351,'Lists &amp; Settings'!$A$3:$D$200,4,FALSE),I351),"")</f>
        <v/>
      </c>
      <c r="J351" s="16" t="n"/>
      <c r="K351" s="17" t="n"/>
      <c r="L351" s="8">
        <f>IFERROR(IF(COUNTIF(A351:K351,"&lt;&gt;")=0,"",K351-TODAY()),"")</f>
        <v/>
      </c>
      <c r="M351" s="6">
        <f>IFERROR(IF(COUNTIF(A351:K351,"&lt;&gt;")=0,"",IF(K351&lt;TODAY(),"Expired",IF(K351&lt;=TODAY()+'Lists &amp; Settings'!$B$10,"Expiring Soon","OK"))),"" )</f>
        <v/>
      </c>
      <c r="N351" s="8">
        <f>IFERROR(IF(COUNTIF(A351:K351,"&lt;&gt;")=0,"", H351-SUMIFS(StockOut!$E:$E,StockOut!$B:$B,B351,StockOut!$C:$C,E351)), "" )</f>
        <v/>
      </c>
      <c r="O351" s="16">
        <f>IFERROR(IF(N351="","",N351*J351),"")</f>
        <v/>
      </c>
      <c r="P351" s="6" t="n"/>
    </row>
    <row r="352">
      <c r="A352" s="17" t="n"/>
      <c r="B352" s="6" t="n"/>
      <c r="C352" s="6">
        <f>IFERROR(VLOOKUP(B352,'Lists &amp; Settings'!$A$3:$D$200,2,FALSE),"")</f>
        <v/>
      </c>
      <c r="D352" s="6">
        <f>IFERROR(VLOOKUP(B352,'Lists &amp; Settings'!$A$3:$D$200,3,FALSE),"")</f>
        <v/>
      </c>
      <c r="E352" s="6" t="n"/>
      <c r="F352" s="6" t="n"/>
      <c r="G352" s="6" t="n"/>
      <c r="H352" s="6" t="n"/>
      <c r="I352" s="6">
        <f>IFERROR(IF(I352="",""&amp;VLOOKUP(B352,'Lists &amp; Settings'!$A$3:$D$200,4,FALSE),I352),"")</f>
        <v/>
      </c>
      <c r="J352" s="16" t="n"/>
      <c r="K352" s="17" t="n"/>
      <c r="L352" s="8">
        <f>IFERROR(IF(COUNTIF(A352:K352,"&lt;&gt;")=0,"",K352-TODAY()),"")</f>
        <v/>
      </c>
      <c r="M352" s="6">
        <f>IFERROR(IF(COUNTIF(A352:K352,"&lt;&gt;")=0,"",IF(K352&lt;TODAY(),"Expired",IF(K352&lt;=TODAY()+'Lists &amp; Settings'!$B$10,"Expiring Soon","OK"))),"" )</f>
        <v/>
      </c>
      <c r="N352" s="8">
        <f>IFERROR(IF(COUNTIF(A352:K352,"&lt;&gt;")=0,"", H352-SUMIFS(StockOut!$E:$E,StockOut!$B:$B,B352,StockOut!$C:$C,E352)), "" )</f>
        <v/>
      </c>
      <c r="O352" s="16">
        <f>IFERROR(IF(N352="","",N352*J352),"")</f>
        <v/>
      </c>
      <c r="P352" s="6" t="n"/>
    </row>
    <row r="353">
      <c r="A353" s="17" t="n"/>
      <c r="B353" s="6" t="n"/>
      <c r="C353" s="6">
        <f>IFERROR(VLOOKUP(B353,'Lists &amp; Settings'!$A$3:$D$200,2,FALSE),"")</f>
        <v/>
      </c>
      <c r="D353" s="6">
        <f>IFERROR(VLOOKUP(B353,'Lists &amp; Settings'!$A$3:$D$200,3,FALSE),"")</f>
        <v/>
      </c>
      <c r="E353" s="6" t="n"/>
      <c r="F353" s="6" t="n"/>
      <c r="G353" s="6" t="n"/>
      <c r="H353" s="6" t="n"/>
      <c r="I353" s="6">
        <f>IFERROR(IF(I353="",""&amp;VLOOKUP(B353,'Lists &amp; Settings'!$A$3:$D$200,4,FALSE),I353),"")</f>
        <v/>
      </c>
      <c r="J353" s="16" t="n"/>
      <c r="K353" s="17" t="n"/>
      <c r="L353" s="8">
        <f>IFERROR(IF(COUNTIF(A353:K353,"&lt;&gt;")=0,"",K353-TODAY()),"")</f>
        <v/>
      </c>
      <c r="M353" s="6">
        <f>IFERROR(IF(COUNTIF(A353:K353,"&lt;&gt;")=0,"",IF(K353&lt;TODAY(),"Expired",IF(K353&lt;=TODAY()+'Lists &amp; Settings'!$B$10,"Expiring Soon","OK"))),"" )</f>
        <v/>
      </c>
      <c r="N353" s="8">
        <f>IFERROR(IF(COUNTIF(A353:K353,"&lt;&gt;")=0,"", H353-SUMIFS(StockOut!$E:$E,StockOut!$B:$B,B353,StockOut!$C:$C,E353)), "" )</f>
        <v/>
      </c>
      <c r="O353" s="16">
        <f>IFERROR(IF(N353="","",N353*J353),"")</f>
        <v/>
      </c>
      <c r="P353" s="6" t="n"/>
    </row>
    <row r="354">
      <c r="A354" s="17" t="n"/>
      <c r="B354" s="6" t="n"/>
      <c r="C354" s="6">
        <f>IFERROR(VLOOKUP(B354,'Lists &amp; Settings'!$A$3:$D$200,2,FALSE),"")</f>
        <v/>
      </c>
      <c r="D354" s="6">
        <f>IFERROR(VLOOKUP(B354,'Lists &amp; Settings'!$A$3:$D$200,3,FALSE),"")</f>
        <v/>
      </c>
      <c r="E354" s="6" t="n"/>
      <c r="F354" s="6" t="n"/>
      <c r="G354" s="6" t="n"/>
      <c r="H354" s="6" t="n"/>
      <c r="I354" s="6">
        <f>IFERROR(IF(I354="",""&amp;VLOOKUP(B354,'Lists &amp; Settings'!$A$3:$D$200,4,FALSE),I354),"")</f>
        <v/>
      </c>
      <c r="J354" s="16" t="n"/>
      <c r="K354" s="17" t="n"/>
      <c r="L354" s="8">
        <f>IFERROR(IF(COUNTIF(A354:K354,"&lt;&gt;")=0,"",K354-TODAY()),"")</f>
        <v/>
      </c>
      <c r="M354" s="6">
        <f>IFERROR(IF(COUNTIF(A354:K354,"&lt;&gt;")=0,"",IF(K354&lt;TODAY(),"Expired",IF(K354&lt;=TODAY()+'Lists &amp; Settings'!$B$10,"Expiring Soon","OK"))),"" )</f>
        <v/>
      </c>
      <c r="N354" s="8">
        <f>IFERROR(IF(COUNTIF(A354:K354,"&lt;&gt;")=0,"", H354-SUMIFS(StockOut!$E:$E,StockOut!$B:$B,B354,StockOut!$C:$C,E354)), "" )</f>
        <v/>
      </c>
      <c r="O354" s="16">
        <f>IFERROR(IF(N354="","",N354*J354),"")</f>
        <v/>
      </c>
      <c r="P354" s="6" t="n"/>
    </row>
    <row r="355">
      <c r="A355" s="17" t="n"/>
      <c r="B355" s="6" t="n"/>
      <c r="C355" s="6">
        <f>IFERROR(VLOOKUP(B355,'Lists &amp; Settings'!$A$3:$D$200,2,FALSE),"")</f>
        <v/>
      </c>
      <c r="D355" s="6">
        <f>IFERROR(VLOOKUP(B355,'Lists &amp; Settings'!$A$3:$D$200,3,FALSE),"")</f>
        <v/>
      </c>
      <c r="E355" s="6" t="n"/>
      <c r="F355" s="6" t="n"/>
      <c r="G355" s="6" t="n"/>
      <c r="H355" s="6" t="n"/>
      <c r="I355" s="6">
        <f>IFERROR(IF(I355="",""&amp;VLOOKUP(B355,'Lists &amp; Settings'!$A$3:$D$200,4,FALSE),I355),"")</f>
        <v/>
      </c>
      <c r="J355" s="16" t="n"/>
      <c r="K355" s="17" t="n"/>
      <c r="L355" s="8">
        <f>IFERROR(IF(COUNTIF(A355:K355,"&lt;&gt;")=0,"",K355-TODAY()),"")</f>
        <v/>
      </c>
      <c r="M355" s="6">
        <f>IFERROR(IF(COUNTIF(A355:K355,"&lt;&gt;")=0,"",IF(K355&lt;TODAY(),"Expired",IF(K355&lt;=TODAY()+'Lists &amp; Settings'!$B$10,"Expiring Soon","OK"))),"" )</f>
        <v/>
      </c>
      <c r="N355" s="8">
        <f>IFERROR(IF(COUNTIF(A355:K355,"&lt;&gt;")=0,"", H355-SUMIFS(StockOut!$E:$E,StockOut!$B:$B,B355,StockOut!$C:$C,E355)), "" )</f>
        <v/>
      </c>
      <c r="O355" s="16">
        <f>IFERROR(IF(N355="","",N355*J355),"")</f>
        <v/>
      </c>
      <c r="P355" s="6" t="n"/>
    </row>
    <row r="356">
      <c r="A356" s="17" t="n"/>
      <c r="B356" s="6" t="n"/>
      <c r="C356" s="6">
        <f>IFERROR(VLOOKUP(B356,'Lists &amp; Settings'!$A$3:$D$200,2,FALSE),"")</f>
        <v/>
      </c>
      <c r="D356" s="6">
        <f>IFERROR(VLOOKUP(B356,'Lists &amp; Settings'!$A$3:$D$200,3,FALSE),"")</f>
        <v/>
      </c>
      <c r="E356" s="6" t="n"/>
      <c r="F356" s="6" t="n"/>
      <c r="G356" s="6" t="n"/>
      <c r="H356" s="6" t="n"/>
      <c r="I356" s="6">
        <f>IFERROR(IF(I356="",""&amp;VLOOKUP(B356,'Lists &amp; Settings'!$A$3:$D$200,4,FALSE),I356),"")</f>
        <v/>
      </c>
      <c r="J356" s="16" t="n"/>
      <c r="K356" s="17" t="n"/>
      <c r="L356" s="8">
        <f>IFERROR(IF(COUNTIF(A356:K356,"&lt;&gt;")=0,"",K356-TODAY()),"")</f>
        <v/>
      </c>
      <c r="M356" s="6">
        <f>IFERROR(IF(COUNTIF(A356:K356,"&lt;&gt;")=0,"",IF(K356&lt;TODAY(),"Expired",IF(K356&lt;=TODAY()+'Lists &amp; Settings'!$B$10,"Expiring Soon","OK"))),"" )</f>
        <v/>
      </c>
      <c r="N356" s="8">
        <f>IFERROR(IF(COUNTIF(A356:K356,"&lt;&gt;")=0,"", H356-SUMIFS(StockOut!$E:$E,StockOut!$B:$B,B356,StockOut!$C:$C,E356)), "" )</f>
        <v/>
      </c>
      <c r="O356" s="16">
        <f>IFERROR(IF(N356="","",N356*J356),"")</f>
        <v/>
      </c>
      <c r="P356" s="6" t="n"/>
    </row>
    <row r="357">
      <c r="A357" s="17" t="n"/>
      <c r="B357" s="6" t="n"/>
      <c r="C357" s="6">
        <f>IFERROR(VLOOKUP(B357,'Lists &amp; Settings'!$A$3:$D$200,2,FALSE),"")</f>
        <v/>
      </c>
      <c r="D357" s="6">
        <f>IFERROR(VLOOKUP(B357,'Lists &amp; Settings'!$A$3:$D$200,3,FALSE),"")</f>
        <v/>
      </c>
      <c r="E357" s="6" t="n"/>
      <c r="F357" s="6" t="n"/>
      <c r="G357" s="6" t="n"/>
      <c r="H357" s="6" t="n"/>
      <c r="I357" s="6">
        <f>IFERROR(IF(I357="",""&amp;VLOOKUP(B357,'Lists &amp; Settings'!$A$3:$D$200,4,FALSE),I357),"")</f>
        <v/>
      </c>
      <c r="J357" s="16" t="n"/>
      <c r="K357" s="17" t="n"/>
      <c r="L357" s="8">
        <f>IFERROR(IF(COUNTIF(A357:K357,"&lt;&gt;")=0,"",K357-TODAY()),"")</f>
        <v/>
      </c>
      <c r="M357" s="6">
        <f>IFERROR(IF(COUNTIF(A357:K357,"&lt;&gt;")=0,"",IF(K357&lt;TODAY(),"Expired",IF(K357&lt;=TODAY()+'Lists &amp; Settings'!$B$10,"Expiring Soon","OK"))),"" )</f>
        <v/>
      </c>
      <c r="N357" s="8">
        <f>IFERROR(IF(COUNTIF(A357:K357,"&lt;&gt;")=0,"", H357-SUMIFS(StockOut!$E:$E,StockOut!$B:$B,B357,StockOut!$C:$C,E357)), "" )</f>
        <v/>
      </c>
      <c r="O357" s="16">
        <f>IFERROR(IF(N357="","",N357*J357),"")</f>
        <v/>
      </c>
      <c r="P357" s="6" t="n"/>
    </row>
    <row r="358">
      <c r="A358" s="17" t="n"/>
      <c r="B358" s="6" t="n"/>
      <c r="C358" s="6">
        <f>IFERROR(VLOOKUP(B358,'Lists &amp; Settings'!$A$3:$D$200,2,FALSE),"")</f>
        <v/>
      </c>
      <c r="D358" s="6">
        <f>IFERROR(VLOOKUP(B358,'Lists &amp; Settings'!$A$3:$D$200,3,FALSE),"")</f>
        <v/>
      </c>
      <c r="E358" s="6" t="n"/>
      <c r="F358" s="6" t="n"/>
      <c r="G358" s="6" t="n"/>
      <c r="H358" s="6" t="n"/>
      <c r="I358" s="6">
        <f>IFERROR(IF(I358="",""&amp;VLOOKUP(B358,'Lists &amp; Settings'!$A$3:$D$200,4,FALSE),I358),"")</f>
        <v/>
      </c>
      <c r="J358" s="16" t="n"/>
      <c r="K358" s="17" t="n"/>
      <c r="L358" s="8">
        <f>IFERROR(IF(COUNTIF(A358:K358,"&lt;&gt;")=0,"",K358-TODAY()),"")</f>
        <v/>
      </c>
      <c r="M358" s="6">
        <f>IFERROR(IF(COUNTIF(A358:K358,"&lt;&gt;")=0,"",IF(K358&lt;TODAY(),"Expired",IF(K358&lt;=TODAY()+'Lists &amp; Settings'!$B$10,"Expiring Soon","OK"))),"" )</f>
        <v/>
      </c>
      <c r="N358" s="8">
        <f>IFERROR(IF(COUNTIF(A358:K358,"&lt;&gt;")=0,"", H358-SUMIFS(StockOut!$E:$E,StockOut!$B:$B,B358,StockOut!$C:$C,E358)), "" )</f>
        <v/>
      </c>
      <c r="O358" s="16">
        <f>IFERROR(IF(N358="","",N358*J358),"")</f>
        <v/>
      </c>
      <c r="P358" s="6" t="n"/>
    </row>
    <row r="359">
      <c r="A359" s="17" t="n"/>
      <c r="B359" s="6" t="n"/>
      <c r="C359" s="6">
        <f>IFERROR(VLOOKUP(B359,'Lists &amp; Settings'!$A$3:$D$200,2,FALSE),"")</f>
        <v/>
      </c>
      <c r="D359" s="6">
        <f>IFERROR(VLOOKUP(B359,'Lists &amp; Settings'!$A$3:$D$200,3,FALSE),"")</f>
        <v/>
      </c>
      <c r="E359" s="6" t="n"/>
      <c r="F359" s="6" t="n"/>
      <c r="G359" s="6" t="n"/>
      <c r="H359" s="6" t="n"/>
      <c r="I359" s="6">
        <f>IFERROR(IF(I359="",""&amp;VLOOKUP(B359,'Lists &amp; Settings'!$A$3:$D$200,4,FALSE),I359),"")</f>
        <v/>
      </c>
      <c r="J359" s="16" t="n"/>
      <c r="K359" s="17" t="n"/>
      <c r="L359" s="8">
        <f>IFERROR(IF(COUNTIF(A359:K359,"&lt;&gt;")=0,"",K359-TODAY()),"")</f>
        <v/>
      </c>
      <c r="M359" s="6">
        <f>IFERROR(IF(COUNTIF(A359:K359,"&lt;&gt;")=0,"",IF(K359&lt;TODAY(),"Expired",IF(K359&lt;=TODAY()+'Lists &amp; Settings'!$B$10,"Expiring Soon","OK"))),"" )</f>
        <v/>
      </c>
      <c r="N359" s="8">
        <f>IFERROR(IF(COUNTIF(A359:K359,"&lt;&gt;")=0,"", H359-SUMIFS(StockOut!$E:$E,StockOut!$B:$B,B359,StockOut!$C:$C,E359)), "" )</f>
        <v/>
      </c>
      <c r="O359" s="16">
        <f>IFERROR(IF(N359="","",N359*J359),"")</f>
        <v/>
      </c>
      <c r="P359" s="6" t="n"/>
    </row>
    <row r="360">
      <c r="A360" s="17" t="n"/>
      <c r="B360" s="6" t="n"/>
      <c r="C360" s="6">
        <f>IFERROR(VLOOKUP(B360,'Lists &amp; Settings'!$A$3:$D$200,2,FALSE),"")</f>
        <v/>
      </c>
      <c r="D360" s="6">
        <f>IFERROR(VLOOKUP(B360,'Lists &amp; Settings'!$A$3:$D$200,3,FALSE),"")</f>
        <v/>
      </c>
      <c r="E360" s="6" t="n"/>
      <c r="F360" s="6" t="n"/>
      <c r="G360" s="6" t="n"/>
      <c r="H360" s="6" t="n"/>
      <c r="I360" s="6">
        <f>IFERROR(IF(I360="",""&amp;VLOOKUP(B360,'Lists &amp; Settings'!$A$3:$D$200,4,FALSE),I360),"")</f>
        <v/>
      </c>
      <c r="J360" s="16" t="n"/>
      <c r="K360" s="17" t="n"/>
      <c r="L360" s="8">
        <f>IFERROR(IF(COUNTIF(A360:K360,"&lt;&gt;")=0,"",K360-TODAY()),"")</f>
        <v/>
      </c>
      <c r="M360" s="6">
        <f>IFERROR(IF(COUNTIF(A360:K360,"&lt;&gt;")=0,"",IF(K360&lt;TODAY(),"Expired",IF(K360&lt;=TODAY()+'Lists &amp; Settings'!$B$10,"Expiring Soon","OK"))),"" )</f>
        <v/>
      </c>
      <c r="N360" s="8">
        <f>IFERROR(IF(COUNTIF(A360:K360,"&lt;&gt;")=0,"", H360-SUMIFS(StockOut!$E:$E,StockOut!$B:$B,B360,StockOut!$C:$C,E360)), "" )</f>
        <v/>
      </c>
      <c r="O360" s="16">
        <f>IFERROR(IF(N360="","",N360*J360),"")</f>
        <v/>
      </c>
      <c r="P360" s="6" t="n"/>
    </row>
    <row r="361">
      <c r="A361" s="17" t="n"/>
      <c r="B361" s="6" t="n"/>
      <c r="C361" s="6">
        <f>IFERROR(VLOOKUP(B361,'Lists &amp; Settings'!$A$3:$D$200,2,FALSE),"")</f>
        <v/>
      </c>
      <c r="D361" s="6">
        <f>IFERROR(VLOOKUP(B361,'Lists &amp; Settings'!$A$3:$D$200,3,FALSE),"")</f>
        <v/>
      </c>
      <c r="E361" s="6" t="n"/>
      <c r="F361" s="6" t="n"/>
      <c r="G361" s="6" t="n"/>
      <c r="H361" s="6" t="n"/>
      <c r="I361" s="6">
        <f>IFERROR(IF(I361="",""&amp;VLOOKUP(B361,'Lists &amp; Settings'!$A$3:$D$200,4,FALSE),I361),"")</f>
        <v/>
      </c>
      <c r="J361" s="16" t="n"/>
      <c r="K361" s="17" t="n"/>
      <c r="L361" s="8">
        <f>IFERROR(IF(COUNTIF(A361:K361,"&lt;&gt;")=0,"",K361-TODAY()),"")</f>
        <v/>
      </c>
      <c r="M361" s="6">
        <f>IFERROR(IF(COUNTIF(A361:K361,"&lt;&gt;")=0,"",IF(K361&lt;TODAY(),"Expired",IF(K361&lt;=TODAY()+'Lists &amp; Settings'!$B$10,"Expiring Soon","OK"))),"" )</f>
        <v/>
      </c>
      <c r="N361" s="8">
        <f>IFERROR(IF(COUNTIF(A361:K361,"&lt;&gt;")=0,"", H361-SUMIFS(StockOut!$E:$E,StockOut!$B:$B,B361,StockOut!$C:$C,E361)), "" )</f>
        <v/>
      </c>
      <c r="O361" s="16">
        <f>IFERROR(IF(N361="","",N361*J361),"")</f>
        <v/>
      </c>
      <c r="P361" s="6" t="n"/>
    </row>
    <row r="362">
      <c r="A362" s="17" t="n"/>
      <c r="B362" s="6" t="n"/>
      <c r="C362" s="6">
        <f>IFERROR(VLOOKUP(B362,'Lists &amp; Settings'!$A$3:$D$200,2,FALSE),"")</f>
        <v/>
      </c>
      <c r="D362" s="6">
        <f>IFERROR(VLOOKUP(B362,'Lists &amp; Settings'!$A$3:$D$200,3,FALSE),"")</f>
        <v/>
      </c>
      <c r="E362" s="6" t="n"/>
      <c r="F362" s="6" t="n"/>
      <c r="G362" s="6" t="n"/>
      <c r="H362" s="6" t="n"/>
      <c r="I362" s="6">
        <f>IFERROR(IF(I362="",""&amp;VLOOKUP(B362,'Lists &amp; Settings'!$A$3:$D$200,4,FALSE),I362),"")</f>
        <v/>
      </c>
      <c r="J362" s="16" t="n"/>
      <c r="K362" s="17" t="n"/>
      <c r="L362" s="8">
        <f>IFERROR(IF(COUNTIF(A362:K362,"&lt;&gt;")=0,"",K362-TODAY()),"")</f>
        <v/>
      </c>
      <c r="M362" s="6">
        <f>IFERROR(IF(COUNTIF(A362:K362,"&lt;&gt;")=0,"",IF(K362&lt;TODAY(),"Expired",IF(K362&lt;=TODAY()+'Lists &amp; Settings'!$B$10,"Expiring Soon","OK"))),"" )</f>
        <v/>
      </c>
      <c r="N362" s="8">
        <f>IFERROR(IF(COUNTIF(A362:K362,"&lt;&gt;")=0,"", H362-SUMIFS(StockOut!$E:$E,StockOut!$B:$B,B362,StockOut!$C:$C,E362)), "" )</f>
        <v/>
      </c>
      <c r="O362" s="16">
        <f>IFERROR(IF(N362="","",N362*J362),"")</f>
        <v/>
      </c>
      <c r="P362" s="6" t="n"/>
    </row>
    <row r="363">
      <c r="A363" s="17" t="n"/>
      <c r="B363" s="6" t="n"/>
      <c r="C363" s="6">
        <f>IFERROR(VLOOKUP(B363,'Lists &amp; Settings'!$A$3:$D$200,2,FALSE),"")</f>
        <v/>
      </c>
      <c r="D363" s="6">
        <f>IFERROR(VLOOKUP(B363,'Lists &amp; Settings'!$A$3:$D$200,3,FALSE),"")</f>
        <v/>
      </c>
      <c r="E363" s="6" t="n"/>
      <c r="F363" s="6" t="n"/>
      <c r="G363" s="6" t="n"/>
      <c r="H363" s="6" t="n"/>
      <c r="I363" s="6">
        <f>IFERROR(IF(I363="",""&amp;VLOOKUP(B363,'Lists &amp; Settings'!$A$3:$D$200,4,FALSE),I363),"")</f>
        <v/>
      </c>
      <c r="J363" s="16" t="n"/>
      <c r="K363" s="17" t="n"/>
      <c r="L363" s="8">
        <f>IFERROR(IF(COUNTIF(A363:K363,"&lt;&gt;")=0,"",K363-TODAY()),"")</f>
        <v/>
      </c>
      <c r="M363" s="6">
        <f>IFERROR(IF(COUNTIF(A363:K363,"&lt;&gt;")=0,"",IF(K363&lt;TODAY(),"Expired",IF(K363&lt;=TODAY()+'Lists &amp; Settings'!$B$10,"Expiring Soon","OK"))),"" )</f>
        <v/>
      </c>
      <c r="N363" s="8">
        <f>IFERROR(IF(COUNTIF(A363:K363,"&lt;&gt;")=0,"", H363-SUMIFS(StockOut!$E:$E,StockOut!$B:$B,B363,StockOut!$C:$C,E363)), "" )</f>
        <v/>
      </c>
      <c r="O363" s="16">
        <f>IFERROR(IF(N363="","",N363*J363),"")</f>
        <v/>
      </c>
      <c r="P363" s="6" t="n"/>
    </row>
    <row r="364">
      <c r="A364" s="17" t="n"/>
      <c r="B364" s="6" t="n"/>
      <c r="C364" s="6">
        <f>IFERROR(VLOOKUP(B364,'Lists &amp; Settings'!$A$3:$D$200,2,FALSE),"")</f>
        <v/>
      </c>
      <c r="D364" s="6">
        <f>IFERROR(VLOOKUP(B364,'Lists &amp; Settings'!$A$3:$D$200,3,FALSE),"")</f>
        <v/>
      </c>
      <c r="E364" s="6" t="n"/>
      <c r="F364" s="6" t="n"/>
      <c r="G364" s="6" t="n"/>
      <c r="H364" s="6" t="n"/>
      <c r="I364" s="6">
        <f>IFERROR(IF(I364="",""&amp;VLOOKUP(B364,'Lists &amp; Settings'!$A$3:$D$200,4,FALSE),I364),"")</f>
        <v/>
      </c>
      <c r="J364" s="16" t="n"/>
      <c r="K364" s="17" t="n"/>
      <c r="L364" s="8">
        <f>IFERROR(IF(COUNTIF(A364:K364,"&lt;&gt;")=0,"",K364-TODAY()),"")</f>
        <v/>
      </c>
      <c r="M364" s="6">
        <f>IFERROR(IF(COUNTIF(A364:K364,"&lt;&gt;")=0,"",IF(K364&lt;TODAY(),"Expired",IF(K364&lt;=TODAY()+'Lists &amp; Settings'!$B$10,"Expiring Soon","OK"))),"" )</f>
        <v/>
      </c>
      <c r="N364" s="8">
        <f>IFERROR(IF(COUNTIF(A364:K364,"&lt;&gt;")=0,"", H364-SUMIFS(StockOut!$E:$E,StockOut!$B:$B,B364,StockOut!$C:$C,E364)), "" )</f>
        <v/>
      </c>
      <c r="O364" s="16">
        <f>IFERROR(IF(N364="","",N364*J364),"")</f>
        <v/>
      </c>
      <c r="P364" s="6" t="n"/>
    </row>
    <row r="365">
      <c r="A365" s="17" t="n"/>
      <c r="B365" s="6" t="n"/>
      <c r="C365" s="6">
        <f>IFERROR(VLOOKUP(B365,'Lists &amp; Settings'!$A$3:$D$200,2,FALSE),"")</f>
        <v/>
      </c>
      <c r="D365" s="6">
        <f>IFERROR(VLOOKUP(B365,'Lists &amp; Settings'!$A$3:$D$200,3,FALSE),"")</f>
        <v/>
      </c>
      <c r="E365" s="6" t="n"/>
      <c r="F365" s="6" t="n"/>
      <c r="G365" s="6" t="n"/>
      <c r="H365" s="6" t="n"/>
      <c r="I365" s="6">
        <f>IFERROR(IF(I365="",""&amp;VLOOKUP(B365,'Lists &amp; Settings'!$A$3:$D$200,4,FALSE),I365),"")</f>
        <v/>
      </c>
      <c r="J365" s="16" t="n"/>
      <c r="K365" s="17" t="n"/>
      <c r="L365" s="8">
        <f>IFERROR(IF(COUNTIF(A365:K365,"&lt;&gt;")=0,"",K365-TODAY()),"")</f>
        <v/>
      </c>
      <c r="M365" s="6">
        <f>IFERROR(IF(COUNTIF(A365:K365,"&lt;&gt;")=0,"",IF(K365&lt;TODAY(),"Expired",IF(K365&lt;=TODAY()+'Lists &amp; Settings'!$B$10,"Expiring Soon","OK"))),"" )</f>
        <v/>
      </c>
      <c r="N365" s="8">
        <f>IFERROR(IF(COUNTIF(A365:K365,"&lt;&gt;")=0,"", H365-SUMIFS(StockOut!$E:$E,StockOut!$B:$B,B365,StockOut!$C:$C,E365)), "" )</f>
        <v/>
      </c>
      <c r="O365" s="16">
        <f>IFERROR(IF(N365="","",N365*J365),"")</f>
        <v/>
      </c>
      <c r="P365" s="6" t="n"/>
    </row>
    <row r="366">
      <c r="A366" s="17" t="n"/>
      <c r="B366" s="6" t="n"/>
      <c r="C366" s="6">
        <f>IFERROR(VLOOKUP(B366,'Lists &amp; Settings'!$A$3:$D$200,2,FALSE),"")</f>
        <v/>
      </c>
      <c r="D366" s="6">
        <f>IFERROR(VLOOKUP(B366,'Lists &amp; Settings'!$A$3:$D$200,3,FALSE),"")</f>
        <v/>
      </c>
      <c r="E366" s="6" t="n"/>
      <c r="F366" s="6" t="n"/>
      <c r="G366" s="6" t="n"/>
      <c r="H366" s="6" t="n"/>
      <c r="I366" s="6">
        <f>IFERROR(IF(I366="",""&amp;VLOOKUP(B366,'Lists &amp; Settings'!$A$3:$D$200,4,FALSE),I366),"")</f>
        <v/>
      </c>
      <c r="J366" s="16" t="n"/>
      <c r="K366" s="17" t="n"/>
      <c r="L366" s="8">
        <f>IFERROR(IF(COUNTIF(A366:K366,"&lt;&gt;")=0,"",K366-TODAY()),"")</f>
        <v/>
      </c>
      <c r="M366" s="6">
        <f>IFERROR(IF(COUNTIF(A366:K366,"&lt;&gt;")=0,"",IF(K366&lt;TODAY(),"Expired",IF(K366&lt;=TODAY()+'Lists &amp; Settings'!$B$10,"Expiring Soon","OK"))),"" )</f>
        <v/>
      </c>
      <c r="N366" s="8">
        <f>IFERROR(IF(COUNTIF(A366:K366,"&lt;&gt;")=0,"", H366-SUMIFS(StockOut!$E:$E,StockOut!$B:$B,B366,StockOut!$C:$C,E366)), "" )</f>
        <v/>
      </c>
      <c r="O366" s="16">
        <f>IFERROR(IF(N366="","",N366*J366),"")</f>
        <v/>
      </c>
      <c r="P366" s="6" t="n"/>
    </row>
    <row r="367">
      <c r="A367" s="17" t="n"/>
      <c r="B367" s="6" t="n"/>
      <c r="C367" s="6">
        <f>IFERROR(VLOOKUP(B367,'Lists &amp; Settings'!$A$3:$D$200,2,FALSE),"")</f>
        <v/>
      </c>
      <c r="D367" s="6">
        <f>IFERROR(VLOOKUP(B367,'Lists &amp; Settings'!$A$3:$D$200,3,FALSE),"")</f>
        <v/>
      </c>
      <c r="E367" s="6" t="n"/>
      <c r="F367" s="6" t="n"/>
      <c r="G367" s="6" t="n"/>
      <c r="H367" s="6" t="n"/>
      <c r="I367" s="6">
        <f>IFERROR(IF(I367="",""&amp;VLOOKUP(B367,'Lists &amp; Settings'!$A$3:$D$200,4,FALSE),I367),"")</f>
        <v/>
      </c>
      <c r="J367" s="16" t="n"/>
      <c r="K367" s="17" t="n"/>
      <c r="L367" s="8">
        <f>IFERROR(IF(COUNTIF(A367:K367,"&lt;&gt;")=0,"",K367-TODAY()),"")</f>
        <v/>
      </c>
      <c r="M367" s="6">
        <f>IFERROR(IF(COUNTIF(A367:K367,"&lt;&gt;")=0,"",IF(K367&lt;TODAY(),"Expired",IF(K367&lt;=TODAY()+'Lists &amp; Settings'!$B$10,"Expiring Soon","OK"))),"" )</f>
        <v/>
      </c>
      <c r="N367" s="8">
        <f>IFERROR(IF(COUNTIF(A367:K367,"&lt;&gt;")=0,"", H367-SUMIFS(StockOut!$E:$E,StockOut!$B:$B,B367,StockOut!$C:$C,E367)), "" )</f>
        <v/>
      </c>
      <c r="O367" s="16">
        <f>IFERROR(IF(N367="","",N367*J367),"")</f>
        <v/>
      </c>
      <c r="P367" s="6" t="n"/>
    </row>
    <row r="368">
      <c r="A368" s="17" t="n"/>
      <c r="B368" s="6" t="n"/>
      <c r="C368" s="6">
        <f>IFERROR(VLOOKUP(B368,'Lists &amp; Settings'!$A$3:$D$200,2,FALSE),"")</f>
        <v/>
      </c>
      <c r="D368" s="6">
        <f>IFERROR(VLOOKUP(B368,'Lists &amp; Settings'!$A$3:$D$200,3,FALSE),"")</f>
        <v/>
      </c>
      <c r="E368" s="6" t="n"/>
      <c r="F368" s="6" t="n"/>
      <c r="G368" s="6" t="n"/>
      <c r="H368" s="6" t="n"/>
      <c r="I368" s="6">
        <f>IFERROR(IF(I368="",""&amp;VLOOKUP(B368,'Lists &amp; Settings'!$A$3:$D$200,4,FALSE),I368),"")</f>
        <v/>
      </c>
      <c r="J368" s="16" t="n"/>
      <c r="K368" s="17" t="n"/>
      <c r="L368" s="8">
        <f>IFERROR(IF(COUNTIF(A368:K368,"&lt;&gt;")=0,"",K368-TODAY()),"")</f>
        <v/>
      </c>
      <c r="M368" s="6">
        <f>IFERROR(IF(COUNTIF(A368:K368,"&lt;&gt;")=0,"",IF(K368&lt;TODAY(),"Expired",IF(K368&lt;=TODAY()+'Lists &amp; Settings'!$B$10,"Expiring Soon","OK"))),"" )</f>
        <v/>
      </c>
      <c r="N368" s="8">
        <f>IFERROR(IF(COUNTIF(A368:K368,"&lt;&gt;")=0,"", H368-SUMIFS(StockOut!$E:$E,StockOut!$B:$B,B368,StockOut!$C:$C,E368)), "" )</f>
        <v/>
      </c>
      <c r="O368" s="16">
        <f>IFERROR(IF(N368="","",N368*J368),"")</f>
        <v/>
      </c>
      <c r="P368" s="6" t="n"/>
    </row>
    <row r="369">
      <c r="A369" s="17" t="n"/>
      <c r="B369" s="6" t="n"/>
      <c r="C369" s="6">
        <f>IFERROR(VLOOKUP(B369,'Lists &amp; Settings'!$A$3:$D$200,2,FALSE),"")</f>
        <v/>
      </c>
      <c r="D369" s="6">
        <f>IFERROR(VLOOKUP(B369,'Lists &amp; Settings'!$A$3:$D$200,3,FALSE),"")</f>
        <v/>
      </c>
      <c r="E369" s="6" t="n"/>
      <c r="F369" s="6" t="n"/>
      <c r="G369" s="6" t="n"/>
      <c r="H369" s="6" t="n"/>
      <c r="I369" s="6">
        <f>IFERROR(IF(I369="",""&amp;VLOOKUP(B369,'Lists &amp; Settings'!$A$3:$D$200,4,FALSE),I369),"")</f>
        <v/>
      </c>
      <c r="J369" s="16" t="n"/>
      <c r="K369" s="17" t="n"/>
      <c r="L369" s="8">
        <f>IFERROR(IF(COUNTIF(A369:K369,"&lt;&gt;")=0,"",K369-TODAY()),"")</f>
        <v/>
      </c>
      <c r="M369" s="6">
        <f>IFERROR(IF(COUNTIF(A369:K369,"&lt;&gt;")=0,"",IF(K369&lt;TODAY(),"Expired",IF(K369&lt;=TODAY()+'Lists &amp; Settings'!$B$10,"Expiring Soon","OK"))),"" )</f>
        <v/>
      </c>
      <c r="N369" s="8">
        <f>IFERROR(IF(COUNTIF(A369:K369,"&lt;&gt;")=0,"", H369-SUMIFS(StockOut!$E:$E,StockOut!$B:$B,B369,StockOut!$C:$C,E369)), "" )</f>
        <v/>
      </c>
      <c r="O369" s="16">
        <f>IFERROR(IF(N369="","",N369*J369),"")</f>
        <v/>
      </c>
      <c r="P369" s="6" t="n"/>
    </row>
    <row r="370">
      <c r="A370" s="17" t="n"/>
      <c r="B370" s="6" t="n"/>
      <c r="C370" s="6">
        <f>IFERROR(VLOOKUP(B370,'Lists &amp; Settings'!$A$3:$D$200,2,FALSE),"")</f>
        <v/>
      </c>
      <c r="D370" s="6">
        <f>IFERROR(VLOOKUP(B370,'Lists &amp; Settings'!$A$3:$D$200,3,FALSE),"")</f>
        <v/>
      </c>
      <c r="E370" s="6" t="n"/>
      <c r="F370" s="6" t="n"/>
      <c r="G370" s="6" t="n"/>
      <c r="H370" s="6" t="n"/>
      <c r="I370" s="6">
        <f>IFERROR(IF(I370="",""&amp;VLOOKUP(B370,'Lists &amp; Settings'!$A$3:$D$200,4,FALSE),I370),"")</f>
        <v/>
      </c>
      <c r="J370" s="16" t="n"/>
      <c r="K370" s="17" t="n"/>
      <c r="L370" s="8">
        <f>IFERROR(IF(COUNTIF(A370:K370,"&lt;&gt;")=0,"",K370-TODAY()),"")</f>
        <v/>
      </c>
      <c r="M370" s="6">
        <f>IFERROR(IF(COUNTIF(A370:K370,"&lt;&gt;")=0,"",IF(K370&lt;TODAY(),"Expired",IF(K370&lt;=TODAY()+'Lists &amp; Settings'!$B$10,"Expiring Soon","OK"))),"" )</f>
        <v/>
      </c>
      <c r="N370" s="8">
        <f>IFERROR(IF(COUNTIF(A370:K370,"&lt;&gt;")=0,"", H370-SUMIFS(StockOut!$E:$E,StockOut!$B:$B,B370,StockOut!$C:$C,E370)), "" )</f>
        <v/>
      </c>
      <c r="O370" s="16">
        <f>IFERROR(IF(N370="","",N370*J370),"")</f>
        <v/>
      </c>
      <c r="P370" s="6" t="n"/>
    </row>
    <row r="371">
      <c r="A371" s="17" t="n"/>
      <c r="B371" s="6" t="n"/>
      <c r="C371" s="6">
        <f>IFERROR(VLOOKUP(B371,'Lists &amp; Settings'!$A$3:$D$200,2,FALSE),"")</f>
        <v/>
      </c>
      <c r="D371" s="6">
        <f>IFERROR(VLOOKUP(B371,'Lists &amp; Settings'!$A$3:$D$200,3,FALSE),"")</f>
        <v/>
      </c>
      <c r="E371" s="6" t="n"/>
      <c r="F371" s="6" t="n"/>
      <c r="G371" s="6" t="n"/>
      <c r="H371" s="6" t="n"/>
      <c r="I371" s="6">
        <f>IFERROR(IF(I371="",""&amp;VLOOKUP(B371,'Lists &amp; Settings'!$A$3:$D$200,4,FALSE),I371),"")</f>
        <v/>
      </c>
      <c r="J371" s="16" t="n"/>
      <c r="K371" s="17" t="n"/>
      <c r="L371" s="8">
        <f>IFERROR(IF(COUNTIF(A371:K371,"&lt;&gt;")=0,"",K371-TODAY()),"")</f>
        <v/>
      </c>
      <c r="M371" s="6">
        <f>IFERROR(IF(COUNTIF(A371:K371,"&lt;&gt;")=0,"",IF(K371&lt;TODAY(),"Expired",IF(K371&lt;=TODAY()+'Lists &amp; Settings'!$B$10,"Expiring Soon","OK"))),"" )</f>
        <v/>
      </c>
      <c r="N371" s="8">
        <f>IFERROR(IF(COUNTIF(A371:K371,"&lt;&gt;")=0,"", H371-SUMIFS(StockOut!$E:$E,StockOut!$B:$B,B371,StockOut!$C:$C,E371)), "" )</f>
        <v/>
      </c>
      <c r="O371" s="16">
        <f>IFERROR(IF(N371="","",N371*J371),"")</f>
        <v/>
      </c>
      <c r="P371" s="6" t="n"/>
    </row>
    <row r="372">
      <c r="A372" s="17" t="n"/>
      <c r="B372" s="6" t="n"/>
      <c r="C372" s="6">
        <f>IFERROR(VLOOKUP(B372,'Lists &amp; Settings'!$A$3:$D$200,2,FALSE),"")</f>
        <v/>
      </c>
      <c r="D372" s="6">
        <f>IFERROR(VLOOKUP(B372,'Lists &amp; Settings'!$A$3:$D$200,3,FALSE),"")</f>
        <v/>
      </c>
      <c r="E372" s="6" t="n"/>
      <c r="F372" s="6" t="n"/>
      <c r="G372" s="6" t="n"/>
      <c r="H372" s="6" t="n"/>
      <c r="I372" s="6">
        <f>IFERROR(IF(I372="",""&amp;VLOOKUP(B372,'Lists &amp; Settings'!$A$3:$D$200,4,FALSE),I372),"")</f>
        <v/>
      </c>
      <c r="J372" s="16" t="n"/>
      <c r="K372" s="17" t="n"/>
      <c r="L372" s="8">
        <f>IFERROR(IF(COUNTIF(A372:K372,"&lt;&gt;")=0,"",K372-TODAY()),"")</f>
        <v/>
      </c>
      <c r="M372" s="6">
        <f>IFERROR(IF(COUNTIF(A372:K372,"&lt;&gt;")=0,"",IF(K372&lt;TODAY(),"Expired",IF(K372&lt;=TODAY()+'Lists &amp; Settings'!$B$10,"Expiring Soon","OK"))),"" )</f>
        <v/>
      </c>
      <c r="N372" s="8">
        <f>IFERROR(IF(COUNTIF(A372:K372,"&lt;&gt;")=0,"", H372-SUMIFS(StockOut!$E:$E,StockOut!$B:$B,B372,StockOut!$C:$C,E372)), "" )</f>
        <v/>
      </c>
      <c r="O372" s="16">
        <f>IFERROR(IF(N372="","",N372*J372),"")</f>
        <v/>
      </c>
      <c r="P372" s="6" t="n"/>
    </row>
    <row r="373">
      <c r="A373" s="17" t="n"/>
      <c r="B373" s="6" t="n"/>
      <c r="C373" s="6">
        <f>IFERROR(VLOOKUP(B373,'Lists &amp; Settings'!$A$3:$D$200,2,FALSE),"")</f>
        <v/>
      </c>
      <c r="D373" s="6">
        <f>IFERROR(VLOOKUP(B373,'Lists &amp; Settings'!$A$3:$D$200,3,FALSE),"")</f>
        <v/>
      </c>
      <c r="E373" s="6" t="n"/>
      <c r="F373" s="6" t="n"/>
      <c r="G373" s="6" t="n"/>
      <c r="H373" s="6" t="n"/>
      <c r="I373" s="6">
        <f>IFERROR(IF(I373="",""&amp;VLOOKUP(B373,'Lists &amp; Settings'!$A$3:$D$200,4,FALSE),I373),"")</f>
        <v/>
      </c>
      <c r="J373" s="16" t="n"/>
      <c r="K373" s="17" t="n"/>
      <c r="L373" s="8">
        <f>IFERROR(IF(COUNTIF(A373:K373,"&lt;&gt;")=0,"",K373-TODAY()),"")</f>
        <v/>
      </c>
      <c r="M373" s="6">
        <f>IFERROR(IF(COUNTIF(A373:K373,"&lt;&gt;")=0,"",IF(K373&lt;TODAY(),"Expired",IF(K373&lt;=TODAY()+'Lists &amp; Settings'!$B$10,"Expiring Soon","OK"))),"" )</f>
        <v/>
      </c>
      <c r="N373" s="8">
        <f>IFERROR(IF(COUNTIF(A373:K373,"&lt;&gt;")=0,"", H373-SUMIFS(StockOut!$E:$E,StockOut!$B:$B,B373,StockOut!$C:$C,E373)), "" )</f>
        <v/>
      </c>
      <c r="O373" s="16">
        <f>IFERROR(IF(N373="","",N373*J373),"")</f>
        <v/>
      </c>
      <c r="P373" s="6" t="n"/>
    </row>
    <row r="374">
      <c r="A374" s="17" t="n"/>
      <c r="B374" s="6" t="n"/>
      <c r="C374" s="6">
        <f>IFERROR(VLOOKUP(B374,'Lists &amp; Settings'!$A$3:$D$200,2,FALSE),"")</f>
        <v/>
      </c>
      <c r="D374" s="6">
        <f>IFERROR(VLOOKUP(B374,'Lists &amp; Settings'!$A$3:$D$200,3,FALSE),"")</f>
        <v/>
      </c>
      <c r="E374" s="6" t="n"/>
      <c r="F374" s="6" t="n"/>
      <c r="G374" s="6" t="n"/>
      <c r="H374" s="6" t="n"/>
      <c r="I374" s="6">
        <f>IFERROR(IF(I374="",""&amp;VLOOKUP(B374,'Lists &amp; Settings'!$A$3:$D$200,4,FALSE),I374),"")</f>
        <v/>
      </c>
      <c r="J374" s="16" t="n"/>
      <c r="K374" s="17" t="n"/>
      <c r="L374" s="8">
        <f>IFERROR(IF(COUNTIF(A374:K374,"&lt;&gt;")=0,"",K374-TODAY()),"")</f>
        <v/>
      </c>
      <c r="M374" s="6">
        <f>IFERROR(IF(COUNTIF(A374:K374,"&lt;&gt;")=0,"",IF(K374&lt;TODAY(),"Expired",IF(K374&lt;=TODAY()+'Lists &amp; Settings'!$B$10,"Expiring Soon","OK"))),"" )</f>
        <v/>
      </c>
      <c r="N374" s="8">
        <f>IFERROR(IF(COUNTIF(A374:K374,"&lt;&gt;")=0,"", H374-SUMIFS(StockOut!$E:$E,StockOut!$B:$B,B374,StockOut!$C:$C,E374)), "" )</f>
        <v/>
      </c>
      <c r="O374" s="16">
        <f>IFERROR(IF(N374="","",N374*J374),"")</f>
        <v/>
      </c>
      <c r="P374" s="6" t="n"/>
    </row>
    <row r="375">
      <c r="A375" s="17" t="n"/>
      <c r="B375" s="6" t="n"/>
      <c r="C375" s="6">
        <f>IFERROR(VLOOKUP(B375,'Lists &amp; Settings'!$A$3:$D$200,2,FALSE),"")</f>
        <v/>
      </c>
      <c r="D375" s="6">
        <f>IFERROR(VLOOKUP(B375,'Lists &amp; Settings'!$A$3:$D$200,3,FALSE),"")</f>
        <v/>
      </c>
      <c r="E375" s="6" t="n"/>
      <c r="F375" s="6" t="n"/>
      <c r="G375" s="6" t="n"/>
      <c r="H375" s="6" t="n"/>
      <c r="I375" s="6">
        <f>IFERROR(IF(I375="",""&amp;VLOOKUP(B375,'Lists &amp; Settings'!$A$3:$D$200,4,FALSE),I375),"")</f>
        <v/>
      </c>
      <c r="J375" s="16" t="n"/>
      <c r="K375" s="17" t="n"/>
      <c r="L375" s="8">
        <f>IFERROR(IF(COUNTIF(A375:K375,"&lt;&gt;")=0,"",K375-TODAY()),"")</f>
        <v/>
      </c>
      <c r="M375" s="6">
        <f>IFERROR(IF(COUNTIF(A375:K375,"&lt;&gt;")=0,"",IF(K375&lt;TODAY(),"Expired",IF(K375&lt;=TODAY()+'Lists &amp; Settings'!$B$10,"Expiring Soon","OK"))),"" )</f>
        <v/>
      </c>
      <c r="N375" s="8">
        <f>IFERROR(IF(COUNTIF(A375:K375,"&lt;&gt;")=0,"", H375-SUMIFS(StockOut!$E:$E,StockOut!$B:$B,B375,StockOut!$C:$C,E375)), "" )</f>
        <v/>
      </c>
      <c r="O375" s="16">
        <f>IFERROR(IF(N375="","",N375*J375),"")</f>
        <v/>
      </c>
      <c r="P375" s="6" t="n"/>
    </row>
    <row r="376">
      <c r="A376" s="17" t="n"/>
      <c r="B376" s="6" t="n"/>
      <c r="C376" s="6">
        <f>IFERROR(VLOOKUP(B376,'Lists &amp; Settings'!$A$3:$D$200,2,FALSE),"")</f>
        <v/>
      </c>
      <c r="D376" s="6">
        <f>IFERROR(VLOOKUP(B376,'Lists &amp; Settings'!$A$3:$D$200,3,FALSE),"")</f>
        <v/>
      </c>
      <c r="E376" s="6" t="n"/>
      <c r="F376" s="6" t="n"/>
      <c r="G376" s="6" t="n"/>
      <c r="H376" s="6" t="n"/>
      <c r="I376" s="6">
        <f>IFERROR(IF(I376="",""&amp;VLOOKUP(B376,'Lists &amp; Settings'!$A$3:$D$200,4,FALSE),I376),"")</f>
        <v/>
      </c>
      <c r="J376" s="16" t="n"/>
      <c r="K376" s="17" t="n"/>
      <c r="L376" s="8">
        <f>IFERROR(IF(COUNTIF(A376:K376,"&lt;&gt;")=0,"",K376-TODAY()),"")</f>
        <v/>
      </c>
      <c r="M376" s="6">
        <f>IFERROR(IF(COUNTIF(A376:K376,"&lt;&gt;")=0,"",IF(K376&lt;TODAY(),"Expired",IF(K376&lt;=TODAY()+'Lists &amp; Settings'!$B$10,"Expiring Soon","OK"))),"" )</f>
        <v/>
      </c>
      <c r="N376" s="8">
        <f>IFERROR(IF(COUNTIF(A376:K376,"&lt;&gt;")=0,"", H376-SUMIFS(StockOut!$E:$E,StockOut!$B:$B,B376,StockOut!$C:$C,E376)), "" )</f>
        <v/>
      </c>
      <c r="O376" s="16">
        <f>IFERROR(IF(N376="","",N376*J376),"")</f>
        <v/>
      </c>
      <c r="P376" s="6" t="n"/>
    </row>
    <row r="377">
      <c r="A377" s="17" t="n"/>
      <c r="B377" s="6" t="n"/>
      <c r="C377" s="6">
        <f>IFERROR(VLOOKUP(B377,'Lists &amp; Settings'!$A$3:$D$200,2,FALSE),"")</f>
        <v/>
      </c>
      <c r="D377" s="6">
        <f>IFERROR(VLOOKUP(B377,'Lists &amp; Settings'!$A$3:$D$200,3,FALSE),"")</f>
        <v/>
      </c>
      <c r="E377" s="6" t="n"/>
      <c r="F377" s="6" t="n"/>
      <c r="G377" s="6" t="n"/>
      <c r="H377" s="6" t="n"/>
      <c r="I377" s="6">
        <f>IFERROR(IF(I377="",""&amp;VLOOKUP(B377,'Lists &amp; Settings'!$A$3:$D$200,4,FALSE),I377),"")</f>
        <v/>
      </c>
      <c r="J377" s="16" t="n"/>
      <c r="K377" s="17" t="n"/>
      <c r="L377" s="8">
        <f>IFERROR(IF(COUNTIF(A377:K377,"&lt;&gt;")=0,"",K377-TODAY()),"")</f>
        <v/>
      </c>
      <c r="M377" s="6">
        <f>IFERROR(IF(COUNTIF(A377:K377,"&lt;&gt;")=0,"",IF(K377&lt;TODAY(),"Expired",IF(K377&lt;=TODAY()+'Lists &amp; Settings'!$B$10,"Expiring Soon","OK"))),"" )</f>
        <v/>
      </c>
      <c r="N377" s="8">
        <f>IFERROR(IF(COUNTIF(A377:K377,"&lt;&gt;")=0,"", H377-SUMIFS(StockOut!$E:$E,StockOut!$B:$B,B377,StockOut!$C:$C,E377)), "" )</f>
        <v/>
      </c>
      <c r="O377" s="16">
        <f>IFERROR(IF(N377="","",N377*J377),"")</f>
        <v/>
      </c>
      <c r="P377" s="6" t="n"/>
    </row>
    <row r="378">
      <c r="A378" s="17" t="n"/>
      <c r="B378" s="6" t="n"/>
      <c r="C378" s="6">
        <f>IFERROR(VLOOKUP(B378,'Lists &amp; Settings'!$A$3:$D$200,2,FALSE),"")</f>
        <v/>
      </c>
      <c r="D378" s="6">
        <f>IFERROR(VLOOKUP(B378,'Lists &amp; Settings'!$A$3:$D$200,3,FALSE),"")</f>
        <v/>
      </c>
      <c r="E378" s="6" t="n"/>
      <c r="F378" s="6" t="n"/>
      <c r="G378" s="6" t="n"/>
      <c r="H378" s="6" t="n"/>
      <c r="I378" s="6">
        <f>IFERROR(IF(I378="",""&amp;VLOOKUP(B378,'Lists &amp; Settings'!$A$3:$D$200,4,FALSE),I378),"")</f>
        <v/>
      </c>
      <c r="J378" s="16" t="n"/>
      <c r="K378" s="17" t="n"/>
      <c r="L378" s="8">
        <f>IFERROR(IF(COUNTIF(A378:K378,"&lt;&gt;")=0,"",K378-TODAY()),"")</f>
        <v/>
      </c>
      <c r="M378" s="6">
        <f>IFERROR(IF(COUNTIF(A378:K378,"&lt;&gt;")=0,"",IF(K378&lt;TODAY(),"Expired",IF(K378&lt;=TODAY()+'Lists &amp; Settings'!$B$10,"Expiring Soon","OK"))),"" )</f>
        <v/>
      </c>
      <c r="N378" s="8">
        <f>IFERROR(IF(COUNTIF(A378:K378,"&lt;&gt;")=0,"", H378-SUMIFS(StockOut!$E:$E,StockOut!$B:$B,B378,StockOut!$C:$C,E378)), "" )</f>
        <v/>
      </c>
      <c r="O378" s="16">
        <f>IFERROR(IF(N378="","",N378*J378),"")</f>
        <v/>
      </c>
      <c r="P378" s="6" t="n"/>
    </row>
    <row r="379">
      <c r="A379" s="17" t="n"/>
      <c r="B379" s="6" t="n"/>
      <c r="C379" s="6">
        <f>IFERROR(VLOOKUP(B379,'Lists &amp; Settings'!$A$3:$D$200,2,FALSE),"")</f>
        <v/>
      </c>
      <c r="D379" s="6">
        <f>IFERROR(VLOOKUP(B379,'Lists &amp; Settings'!$A$3:$D$200,3,FALSE),"")</f>
        <v/>
      </c>
      <c r="E379" s="6" t="n"/>
      <c r="F379" s="6" t="n"/>
      <c r="G379" s="6" t="n"/>
      <c r="H379" s="6" t="n"/>
      <c r="I379" s="6">
        <f>IFERROR(IF(I379="",""&amp;VLOOKUP(B379,'Lists &amp; Settings'!$A$3:$D$200,4,FALSE),I379),"")</f>
        <v/>
      </c>
      <c r="J379" s="16" t="n"/>
      <c r="K379" s="17" t="n"/>
      <c r="L379" s="8">
        <f>IFERROR(IF(COUNTIF(A379:K379,"&lt;&gt;")=0,"",K379-TODAY()),"")</f>
        <v/>
      </c>
      <c r="M379" s="6">
        <f>IFERROR(IF(COUNTIF(A379:K379,"&lt;&gt;")=0,"",IF(K379&lt;TODAY(),"Expired",IF(K379&lt;=TODAY()+'Lists &amp; Settings'!$B$10,"Expiring Soon","OK"))),"" )</f>
        <v/>
      </c>
      <c r="N379" s="8">
        <f>IFERROR(IF(COUNTIF(A379:K379,"&lt;&gt;")=0,"", H379-SUMIFS(StockOut!$E:$E,StockOut!$B:$B,B379,StockOut!$C:$C,E379)), "" )</f>
        <v/>
      </c>
      <c r="O379" s="16">
        <f>IFERROR(IF(N379="","",N379*J379),"")</f>
        <v/>
      </c>
      <c r="P379" s="6" t="n"/>
    </row>
    <row r="380">
      <c r="A380" s="17" t="n"/>
      <c r="B380" s="6" t="n"/>
      <c r="C380" s="6">
        <f>IFERROR(VLOOKUP(B380,'Lists &amp; Settings'!$A$3:$D$200,2,FALSE),"")</f>
        <v/>
      </c>
      <c r="D380" s="6">
        <f>IFERROR(VLOOKUP(B380,'Lists &amp; Settings'!$A$3:$D$200,3,FALSE),"")</f>
        <v/>
      </c>
      <c r="E380" s="6" t="n"/>
      <c r="F380" s="6" t="n"/>
      <c r="G380" s="6" t="n"/>
      <c r="H380" s="6" t="n"/>
      <c r="I380" s="6">
        <f>IFERROR(IF(I380="",""&amp;VLOOKUP(B380,'Lists &amp; Settings'!$A$3:$D$200,4,FALSE),I380),"")</f>
        <v/>
      </c>
      <c r="J380" s="16" t="n"/>
      <c r="K380" s="17" t="n"/>
      <c r="L380" s="8">
        <f>IFERROR(IF(COUNTIF(A380:K380,"&lt;&gt;")=0,"",K380-TODAY()),"")</f>
        <v/>
      </c>
      <c r="M380" s="6">
        <f>IFERROR(IF(COUNTIF(A380:K380,"&lt;&gt;")=0,"",IF(K380&lt;TODAY(),"Expired",IF(K380&lt;=TODAY()+'Lists &amp; Settings'!$B$10,"Expiring Soon","OK"))),"" )</f>
        <v/>
      </c>
      <c r="N380" s="8">
        <f>IFERROR(IF(COUNTIF(A380:K380,"&lt;&gt;")=0,"", H380-SUMIFS(StockOut!$E:$E,StockOut!$B:$B,B380,StockOut!$C:$C,E380)), "" )</f>
        <v/>
      </c>
      <c r="O380" s="16">
        <f>IFERROR(IF(N380="","",N380*J380),"")</f>
        <v/>
      </c>
      <c r="P380" s="6" t="n"/>
    </row>
    <row r="381">
      <c r="A381" s="17" t="n"/>
      <c r="B381" s="6" t="n"/>
      <c r="C381" s="6">
        <f>IFERROR(VLOOKUP(B381,'Lists &amp; Settings'!$A$3:$D$200,2,FALSE),"")</f>
        <v/>
      </c>
      <c r="D381" s="6">
        <f>IFERROR(VLOOKUP(B381,'Lists &amp; Settings'!$A$3:$D$200,3,FALSE),"")</f>
        <v/>
      </c>
      <c r="E381" s="6" t="n"/>
      <c r="F381" s="6" t="n"/>
      <c r="G381" s="6" t="n"/>
      <c r="H381" s="6" t="n"/>
      <c r="I381" s="6">
        <f>IFERROR(IF(I381="",""&amp;VLOOKUP(B381,'Lists &amp; Settings'!$A$3:$D$200,4,FALSE),I381),"")</f>
        <v/>
      </c>
      <c r="J381" s="16" t="n"/>
      <c r="K381" s="17" t="n"/>
      <c r="L381" s="8">
        <f>IFERROR(IF(COUNTIF(A381:K381,"&lt;&gt;")=0,"",K381-TODAY()),"")</f>
        <v/>
      </c>
      <c r="M381" s="6">
        <f>IFERROR(IF(COUNTIF(A381:K381,"&lt;&gt;")=0,"",IF(K381&lt;TODAY(),"Expired",IF(K381&lt;=TODAY()+'Lists &amp; Settings'!$B$10,"Expiring Soon","OK"))),"" )</f>
        <v/>
      </c>
      <c r="N381" s="8">
        <f>IFERROR(IF(COUNTIF(A381:K381,"&lt;&gt;")=0,"", H381-SUMIFS(StockOut!$E:$E,StockOut!$B:$B,B381,StockOut!$C:$C,E381)), "" )</f>
        <v/>
      </c>
      <c r="O381" s="16">
        <f>IFERROR(IF(N381="","",N381*J381),"")</f>
        <v/>
      </c>
      <c r="P381" s="6" t="n"/>
    </row>
    <row r="382">
      <c r="A382" s="17" t="n"/>
      <c r="B382" s="6" t="n"/>
      <c r="C382" s="6">
        <f>IFERROR(VLOOKUP(B382,'Lists &amp; Settings'!$A$3:$D$200,2,FALSE),"")</f>
        <v/>
      </c>
      <c r="D382" s="6">
        <f>IFERROR(VLOOKUP(B382,'Lists &amp; Settings'!$A$3:$D$200,3,FALSE),"")</f>
        <v/>
      </c>
      <c r="E382" s="6" t="n"/>
      <c r="F382" s="6" t="n"/>
      <c r="G382" s="6" t="n"/>
      <c r="H382" s="6" t="n"/>
      <c r="I382" s="6">
        <f>IFERROR(IF(I382="",""&amp;VLOOKUP(B382,'Lists &amp; Settings'!$A$3:$D$200,4,FALSE),I382),"")</f>
        <v/>
      </c>
      <c r="J382" s="16" t="n"/>
      <c r="K382" s="17" t="n"/>
      <c r="L382" s="8">
        <f>IFERROR(IF(COUNTIF(A382:K382,"&lt;&gt;")=0,"",K382-TODAY()),"")</f>
        <v/>
      </c>
      <c r="M382" s="6">
        <f>IFERROR(IF(COUNTIF(A382:K382,"&lt;&gt;")=0,"",IF(K382&lt;TODAY(),"Expired",IF(K382&lt;=TODAY()+'Lists &amp; Settings'!$B$10,"Expiring Soon","OK"))),"" )</f>
        <v/>
      </c>
      <c r="N382" s="8">
        <f>IFERROR(IF(COUNTIF(A382:K382,"&lt;&gt;")=0,"", H382-SUMIFS(StockOut!$E:$E,StockOut!$B:$B,B382,StockOut!$C:$C,E382)), "" )</f>
        <v/>
      </c>
      <c r="O382" s="16">
        <f>IFERROR(IF(N382="","",N382*J382),"")</f>
        <v/>
      </c>
      <c r="P382" s="6" t="n"/>
    </row>
    <row r="383">
      <c r="A383" s="17" t="n"/>
      <c r="B383" s="6" t="n"/>
      <c r="C383" s="6">
        <f>IFERROR(VLOOKUP(B383,'Lists &amp; Settings'!$A$3:$D$200,2,FALSE),"")</f>
        <v/>
      </c>
      <c r="D383" s="6">
        <f>IFERROR(VLOOKUP(B383,'Lists &amp; Settings'!$A$3:$D$200,3,FALSE),"")</f>
        <v/>
      </c>
      <c r="E383" s="6" t="n"/>
      <c r="F383" s="6" t="n"/>
      <c r="G383" s="6" t="n"/>
      <c r="H383" s="6" t="n"/>
      <c r="I383" s="6">
        <f>IFERROR(IF(I383="",""&amp;VLOOKUP(B383,'Lists &amp; Settings'!$A$3:$D$200,4,FALSE),I383),"")</f>
        <v/>
      </c>
      <c r="J383" s="16" t="n"/>
      <c r="K383" s="17" t="n"/>
      <c r="L383" s="8">
        <f>IFERROR(IF(COUNTIF(A383:K383,"&lt;&gt;")=0,"",K383-TODAY()),"")</f>
        <v/>
      </c>
      <c r="M383" s="6">
        <f>IFERROR(IF(COUNTIF(A383:K383,"&lt;&gt;")=0,"",IF(K383&lt;TODAY(),"Expired",IF(K383&lt;=TODAY()+'Lists &amp; Settings'!$B$10,"Expiring Soon","OK"))),"" )</f>
        <v/>
      </c>
      <c r="N383" s="8">
        <f>IFERROR(IF(COUNTIF(A383:K383,"&lt;&gt;")=0,"", H383-SUMIFS(StockOut!$E:$E,StockOut!$B:$B,B383,StockOut!$C:$C,E383)), "" )</f>
        <v/>
      </c>
      <c r="O383" s="16">
        <f>IFERROR(IF(N383="","",N383*J383),"")</f>
        <v/>
      </c>
      <c r="P383" s="6" t="n"/>
    </row>
    <row r="384">
      <c r="A384" s="17" t="n"/>
      <c r="B384" s="6" t="n"/>
      <c r="C384" s="6">
        <f>IFERROR(VLOOKUP(B384,'Lists &amp; Settings'!$A$3:$D$200,2,FALSE),"")</f>
        <v/>
      </c>
      <c r="D384" s="6">
        <f>IFERROR(VLOOKUP(B384,'Lists &amp; Settings'!$A$3:$D$200,3,FALSE),"")</f>
        <v/>
      </c>
      <c r="E384" s="6" t="n"/>
      <c r="F384" s="6" t="n"/>
      <c r="G384" s="6" t="n"/>
      <c r="H384" s="6" t="n"/>
      <c r="I384" s="6">
        <f>IFERROR(IF(I384="",""&amp;VLOOKUP(B384,'Lists &amp; Settings'!$A$3:$D$200,4,FALSE),I384),"")</f>
        <v/>
      </c>
      <c r="J384" s="16" t="n"/>
      <c r="K384" s="17" t="n"/>
      <c r="L384" s="8">
        <f>IFERROR(IF(COUNTIF(A384:K384,"&lt;&gt;")=0,"",K384-TODAY()),"")</f>
        <v/>
      </c>
      <c r="M384" s="6">
        <f>IFERROR(IF(COUNTIF(A384:K384,"&lt;&gt;")=0,"",IF(K384&lt;TODAY(),"Expired",IF(K384&lt;=TODAY()+'Lists &amp; Settings'!$B$10,"Expiring Soon","OK"))),"" )</f>
        <v/>
      </c>
      <c r="N384" s="8">
        <f>IFERROR(IF(COUNTIF(A384:K384,"&lt;&gt;")=0,"", H384-SUMIFS(StockOut!$E:$E,StockOut!$B:$B,B384,StockOut!$C:$C,E384)), "" )</f>
        <v/>
      </c>
      <c r="O384" s="16">
        <f>IFERROR(IF(N384="","",N384*J384),"")</f>
        <v/>
      </c>
      <c r="P384" s="6" t="n"/>
    </row>
    <row r="385">
      <c r="A385" s="17" t="n"/>
      <c r="B385" s="6" t="n"/>
      <c r="C385" s="6">
        <f>IFERROR(VLOOKUP(B385,'Lists &amp; Settings'!$A$3:$D$200,2,FALSE),"")</f>
        <v/>
      </c>
      <c r="D385" s="6">
        <f>IFERROR(VLOOKUP(B385,'Lists &amp; Settings'!$A$3:$D$200,3,FALSE),"")</f>
        <v/>
      </c>
      <c r="E385" s="6" t="n"/>
      <c r="F385" s="6" t="n"/>
      <c r="G385" s="6" t="n"/>
      <c r="H385" s="6" t="n"/>
      <c r="I385" s="6">
        <f>IFERROR(IF(I385="",""&amp;VLOOKUP(B385,'Lists &amp; Settings'!$A$3:$D$200,4,FALSE),I385),"")</f>
        <v/>
      </c>
      <c r="J385" s="16" t="n"/>
      <c r="K385" s="17" t="n"/>
      <c r="L385" s="8">
        <f>IFERROR(IF(COUNTIF(A385:K385,"&lt;&gt;")=0,"",K385-TODAY()),"")</f>
        <v/>
      </c>
      <c r="M385" s="6">
        <f>IFERROR(IF(COUNTIF(A385:K385,"&lt;&gt;")=0,"",IF(K385&lt;TODAY(),"Expired",IF(K385&lt;=TODAY()+'Lists &amp; Settings'!$B$10,"Expiring Soon","OK"))),"" )</f>
        <v/>
      </c>
      <c r="N385" s="8">
        <f>IFERROR(IF(COUNTIF(A385:K385,"&lt;&gt;")=0,"", H385-SUMIFS(StockOut!$E:$E,StockOut!$B:$B,B385,StockOut!$C:$C,E385)), "" )</f>
        <v/>
      </c>
      <c r="O385" s="16">
        <f>IFERROR(IF(N385="","",N385*J385),"")</f>
        <v/>
      </c>
      <c r="P385" s="6" t="n"/>
    </row>
    <row r="386">
      <c r="A386" s="17" t="n"/>
      <c r="B386" s="6" t="n"/>
      <c r="C386" s="6">
        <f>IFERROR(VLOOKUP(B386,'Lists &amp; Settings'!$A$3:$D$200,2,FALSE),"")</f>
        <v/>
      </c>
      <c r="D386" s="6">
        <f>IFERROR(VLOOKUP(B386,'Lists &amp; Settings'!$A$3:$D$200,3,FALSE),"")</f>
        <v/>
      </c>
      <c r="E386" s="6" t="n"/>
      <c r="F386" s="6" t="n"/>
      <c r="G386" s="6" t="n"/>
      <c r="H386" s="6" t="n"/>
      <c r="I386" s="6">
        <f>IFERROR(IF(I386="",""&amp;VLOOKUP(B386,'Lists &amp; Settings'!$A$3:$D$200,4,FALSE),I386),"")</f>
        <v/>
      </c>
      <c r="J386" s="16" t="n"/>
      <c r="K386" s="17" t="n"/>
      <c r="L386" s="8">
        <f>IFERROR(IF(COUNTIF(A386:K386,"&lt;&gt;")=0,"",K386-TODAY()),"")</f>
        <v/>
      </c>
      <c r="M386" s="6">
        <f>IFERROR(IF(COUNTIF(A386:K386,"&lt;&gt;")=0,"",IF(K386&lt;TODAY(),"Expired",IF(K386&lt;=TODAY()+'Lists &amp; Settings'!$B$10,"Expiring Soon","OK"))),"" )</f>
        <v/>
      </c>
      <c r="N386" s="8">
        <f>IFERROR(IF(COUNTIF(A386:K386,"&lt;&gt;")=0,"", H386-SUMIFS(StockOut!$E:$E,StockOut!$B:$B,B386,StockOut!$C:$C,E386)), "" )</f>
        <v/>
      </c>
      <c r="O386" s="16">
        <f>IFERROR(IF(N386="","",N386*J386),"")</f>
        <v/>
      </c>
      <c r="P386" s="6" t="n"/>
    </row>
    <row r="387">
      <c r="A387" s="17" t="n"/>
      <c r="B387" s="6" t="n"/>
      <c r="C387" s="6">
        <f>IFERROR(VLOOKUP(B387,'Lists &amp; Settings'!$A$3:$D$200,2,FALSE),"")</f>
        <v/>
      </c>
      <c r="D387" s="6">
        <f>IFERROR(VLOOKUP(B387,'Lists &amp; Settings'!$A$3:$D$200,3,FALSE),"")</f>
        <v/>
      </c>
      <c r="E387" s="6" t="n"/>
      <c r="F387" s="6" t="n"/>
      <c r="G387" s="6" t="n"/>
      <c r="H387" s="6" t="n"/>
      <c r="I387" s="6">
        <f>IFERROR(IF(I387="",""&amp;VLOOKUP(B387,'Lists &amp; Settings'!$A$3:$D$200,4,FALSE),I387),"")</f>
        <v/>
      </c>
      <c r="J387" s="16" t="n"/>
      <c r="K387" s="17" t="n"/>
      <c r="L387" s="8">
        <f>IFERROR(IF(COUNTIF(A387:K387,"&lt;&gt;")=0,"",K387-TODAY()),"")</f>
        <v/>
      </c>
      <c r="M387" s="6">
        <f>IFERROR(IF(COUNTIF(A387:K387,"&lt;&gt;")=0,"",IF(K387&lt;TODAY(),"Expired",IF(K387&lt;=TODAY()+'Lists &amp; Settings'!$B$10,"Expiring Soon","OK"))),"" )</f>
        <v/>
      </c>
      <c r="N387" s="8">
        <f>IFERROR(IF(COUNTIF(A387:K387,"&lt;&gt;")=0,"", H387-SUMIFS(StockOut!$E:$E,StockOut!$B:$B,B387,StockOut!$C:$C,E387)), "" )</f>
        <v/>
      </c>
      <c r="O387" s="16">
        <f>IFERROR(IF(N387="","",N387*J387),"")</f>
        <v/>
      </c>
      <c r="P387" s="6" t="n"/>
    </row>
    <row r="388">
      <c r="A388" s="17" t="n"/>
      <c r="B388" s="6" t="n"/>
      <c r="C388" s="6">
        <f>IFERROR(VLOOKUP(B388,'Lists &amp; Settings'!$A$3:$D$200,2,FALSE),"")</f>
        <v/>
      </c>
      <c r="D388" s="6">
        <f>IFERROR(VLOOKUP(B388,'Lists &amp; Settings'!$A$3:$D$200,3,FALSE),"")</f>
        <v/>
      </c>
      <c r="E388" s="6" t="n"/>
      <c r="F388" s="6" t="n"/>
      <c r="G388" s="6" t="n"/>
      <c r="H388" s="6" t="n"/>
      <c r="I388" s="6">
        <f>IFERROR(IF(I388="",""&amp;VLOOKUP(B388,'Lists &amp; Settings'!$A$3:$D$200,4,FALSE),I388),"")</f>
        <v/>
      </c>
      <c r="J388" s="16" t="n"/>
      <c r="K388" s="17" t="n"/>
      <c r="L388" s="8">
        <f>IFERROR(IF(COUNTIF(A388:K388,"&lt;&gt;")=0,"",K388-TODAY()),"")</f>
        <v/>
      </c>
      <c r="M388" s="6">
        <f>IFERROR(IF(COUNTIF(A388:K388,"&lt;&gt;")=0,"",IF(K388&lt;TODAY(),"Expired",IF(K388&lt;=TODAY()+'Lists &amp; Settings'!$B$10,"Expiring Soon","OK"))),"" )</f>
        <v/>
      </c>
      <c r="N388" s="8">
        <f>IFERROR(IF(COUNTIF(A388:K388,"&lt;&gt;")=0,"", H388-SUMIFS(StockOut!$E:$E,StockOut!$B:$B,B388,StockOut!$C:$C,E388)), "" )</f>
        <v/>
      </c>
      <c r="O388" s="16">
        <f>IFERROR(IF(N388="","",N388*J388),"")</f>
        <v/>
      </c>
      <c r="P388" s="6" t="n"/>
    </row>
    <row r="389">
      <c r="A389" s="17" t="n"/>
      <c r="B389" s="6" t="n"/>
      <c r="C389" s="6">
        <f>IFERROR(VLOOKUP(B389,'Lists &amp; Settings'!$A$3:$D$200,2,FALSE),"")</f>
        <v/>
      </c>
      <c r="D389" s="6">
        <f>IFERROR(VLOOKUP(B389,'Lists &amp; Settings'!$A$3:$D$200,3,FALSE),"")</f>
        <v/>
      </c>
      <c r="E389" s="6" t="n"/>
      <c r="F389" s="6" t="n"/>
      <c r="G389" s="6" t="n"/>
      <c r="H389" s="6" t="n"/>
      <c r="I389" s="6">
        <f>IFERROR(IF(I389="",""&amp;VLOOKUP(B389,'Lists &amp; Settings'!$A$3:$D$200,4,FALSE),I389),"")</f>
        <v/>
      </c>
      <c r="J389" s="16" t="n"/>
      <c r="K389" s="17" t="n"/>
      <c r="L389" s="8">
        <f>IFERROR(IF(COUNTIF(A389:K389,"&lt;&gt;")=0,"",K389-TODAY()),"")</f>
        <v/>
      </c>
      <c r="M389" s="6">
        <f>IFERROR(IF(COUNTIF(A389:K389,"&lt;&gt;")=0,"",IF(K389&lt;TODAY(),"Expired",IF(K389&lt;=TODAY()+'Lists &amp; Settings'!$B$10,"Expiring Soon","OK"))),"" )</f>
        <v/>
      </c>
      <c r="N389" s="8">
        <f>IFERROR(IF(COUNTIF(A389:K389,"&lt;&gt;")=0,"", H389-SUMIFS(StockOut!$E:$E,StockOut!$B:$B,B389,StockOut!$C:$C,E389)), "" )</f>
        <v/>
      </c>
      <c r="O389" s="16">
        <f>IFERROR(IF(N389="","",N389*J389),"")</f>
        <v/>
      </c>
      <c r="P389" s="6" t="n"/>
    </row>
    <row r="390">
      <c r="A390" s="17" t="n"/>
      <c r="B390" s="6" t="n"/>
      <c r="C390" s="6">
        <f>IFERROR(VLOOKUP(B390,'Lists &amp; Settings'!$A$3:$D$200,2,FALSE),"")</f>
        <v/>
      </c>
      <c r="D390" s="6">
        <f>IFERROR(VLOOKUP(B390,'Lists &amp; Settings'!$A$3:$D$200,3,FALSE),"")</f>
        <v/>
      </c>
      <c r="E390" s="6" t="n"/>
      <c r="F390" s="6" t="n"/>
      <c r="G390" s="6" t="n"/>
      <c r="H390" s="6" t="n"/>
      <c r="I390" s="6">
        <f>IFERROR(IF(I390="",""&amp;VLOOKUP(B390,'Lists &amp; Settings'!$A$3:$D$200,4,FALSE),I390),"")</f>
        <v/>
      </c>
      <c r="J390" s="16" t="n"/>
      <c r="K390" s="17" t="n"/>
      <c r="L390" s="8">
        <f>IFERROR(IF(COUNTIF(A390:K390,"&lt;&gt;")=0,"",K390-TODAY()),"")</f>
        <v/>
      </c>
      <c r="M390" s="6">
        <f>IFERROR(IF(COUNTIF(A390:K390,"&lt;&gt;")=0,"",IF(K390&lt;TODAY(),"Expired",IF(K390&lt;=TODAY()+'Lists &amp; Settings'!$B$10,"Expiring Soon","OK"))),"" )</f>
        <v/>
      </c>
      <c r="N390" s="8">
        <f>IFERROR(IF(COUNTIF(A390:K390,"&lt;&gt;")=0,"", H390-SUMIFS(StockOut!$E:$E,StockOut!$B:$B,B390,StockOut!$C:$C,E390)), "" )</f>
        <v/>
      </c>
      <c r="O390" s="16">
        <f>IFERROR(IF(N390="","",N390*J390),"")</f>
        <v/>
      </c>
      <c r="P390" s="6" t="n"/>
    </row>
    <row r="391">
      <c r="A391" s="17" t="n"/>
      <c r="B391" s="6" t="n"/>
      <c r="C391" s="6">
        <f>IFERROR(VLOOKUP(B391,'Lists &amp; Settings'!$A$3:$D$200,2,FALSE),"")</f>
        <v/>
      </c>
      <c r="D391" s="6">
        <f>IFERROR(VLOOKUP(B391,'Lists &amp; Settings'!$A$3:$D$200,3,FALSE),"")</f>
        <v/>
      </c>
      <c r="E391" s="6" t="n"/>
      <c r="F391" s="6" t="n"/>
      <c r="G391" s="6" t="n"/>
      <c r="H391" s="6" t="n"/>
      <c r="I391" s="6">
        <f>IFERROR(IF(I391="",""&amp;VLOOKUP(B391,'Lists &amp; Settings'!$A$3:$D$200,4,FALSE),I391),"")</f>
        <v/>
      </c>
      <c r="J391" s="16" t="n"/>
      <c r="K391" s="17" t="n"/>
      <c r="L391" s="8">
        <f>IFERROR(IF(COUNTIF(A391:K391,"&lt;&gt;")=0,"",K391-TODAY()),"")</f>
        <v/>
      </c>
      <c r="M391" s="6">
        <f>IFERROR(IF(COUNTIF(A391:K391,"&lt;&gt;")=0,"",IF(K391&lt;TODAY(),"Expired",IF(K391&lt;=TODAY()+'Lists &amp; Settings'!$B$10,"Expiring Soon","OK"))),"" )</f>
        <v/>
      </c>
      <c r="N391" s="8">
        <f>IFERROR(IF(COUNTIF(A391:K391,"&lt;&gt;")=0,"", H391-SUMIFS(StockOut!$E:$E,StockOut!$B:$B,B391,StockOut!$C:$C,E391)), "" )</f>
        <v/>
      </c>
      <c r="O391" s="16">
        <f>IFERROR(IF(N391="","",N391*J391),"")</f>
        <v/>
      </c>
      <c r="P391" s="6" t="n"/>
    </row>
    <row r="392">
      <c r="A392" s="17" t="n"/>
      <c r="B392" s="6" t="n"/>
      <c r="C392" s="6">
        <f>IFERROR(VLOOKUP(B392,'Lists &amp; Settings'!$A$3:$D$200,2,FALSE),"")</f>
        <v/>
      </c>
      <c r="D392" s="6">
        <f>IFERROR(VLOOKUP(B392,'Lists &amp; Settings'!$A$3:$D$200,3,FALSE),"")</f>
        <v/>
      </c>
      <c r="E392" s="6" t="n"/>
      <c r="F392" s="6" t="n"/>
      <c r="G392" s="6" t="n"/>
      <c r="H392" s="6" t="n"/>
      <c r="I392" s="6">
        <f>IFERROR(IF(I392="",""&amp;VLOOKUP(B392,'Lists &amp; Settings'!$A$3:$D$200,4,FALSE),I392),"")</f>
        <v/>
      </c>
      <c r="J392" s="16" t="n"/>
      <c r="K392" s="17" t="n"/>
      <c r="L392" s="8">
        <f>IFERROR(IF(COUNTIF(A392:K392,"&lt;&gt;")=0,"",K392-TODAY()),"")</f>
        <v/>
      </c>
      <c r="M392" s="6">
        <f>IFERROR(IF(COUNTIF(A392:K392,"&lt;&gt;")=0,"",IF(K392&lt;TODAY(),"Expired",IF(K392&lt;=TODAY()+'Lists &amp; Settings'!$B$10,"Expiring Soon","OK"))),"" )</f>
        <v/>
      </c>
      <c r="N392" s="8">
        <f>IFERROR(IF(COUNTIF(A392:K392,"&lt;&gt;")=0,"", H392-SUMIFS(StockOut!$E:$E,StockOut!$B:$B,B392,StockOut!$C:$C,E392)), "" )</f>
        <v/>
      </c>
      <c r="O392" s="16">
        <f>IFERROR(IF(N392="","",N392*J392),"")</f>
        <v/>
      </c>
      <c r="P392" s="6" t="n"/>
    </row>
    <row r="393">
      <c r="A393" s="17" t="n"/>
      <c r="B393" s="6" t="n"/>
      <c r="C393" s="6">
        <f>IFERROR(VLOOKUP(B393,'Lists &amp; Settings'!$A$3:$D$200,2,FALSE),"")</f>
        <v/>
      </c>
      <c r="D393" s="6">
        <f>IFERROR(VLOOKUP(B393,'Lists &amp; Settings'!$A$3:$D$200,3,FALSE),"")</f>
        <v/>
      </c>
      <c r="E393" s="6" t="n"/>
      <c r="F393" s="6" t="n"/>
      <c r="G393" s="6" t="n"/>
      <c r="H393" s="6" t="n"/>
      <c r="I393" s="6">
        <f>IFERROR(IF(I393="",""&amp;VLOOKUP(B393,'Lists &amp; Settings'!$A$3:$D$200,4,FALSE),I393),"")</f>
        <v/>
      </c>
      <c r="J393" s="16" t="n"/>
      <c r="K393" s="17" t="n"/>
      <c r="L393" s="8">
        <f>IFERROR(IF(COUNTIF(A393:K393,"&lt;&gt;")=0,"",K393-TODAY()),"")</f>
        <v/>
      </c>
      <c r="M393" s="6">
        <f>IFERROR(IF(COUNTIF(A393:K393,"&lt;&gt;")=0,"",IF(K393&lt;TODAY(),"Expired",IF(K393&lt;=TODAY()+'Lists &amp; Settings'!$B$10,"Expiring Soon","OK"))),"" )</f>
        <v/>
      </c>
      <c r="N393" s="8">
        <f>IFERROR(IF(COUNTIF(A393:K393,"&lt;&gt;")=0,"", H393-SUMIFS(StockOut!$E:$E,StockOut!$B:$B,B393,StockOut!$C:$C,E393)), "" )</f>
        <v/>
      </c>
      <c r="O393" s="16">
        <f>IFERROR(IF(N393="","",N393*J393),"")</f>
        <v/>
      </c>
      <c r="P393" s="6" t="n"/>
    </row>
    <row r="394">
      <c r="A394" s="17" t="n"/>
      <c r="B394" s="6" t="n"/>
      <c r="C394" s="6">
        <f>IFERROR(VLOOKUP(B394,'Lists &amp; Settings'!$A$3:$D$200,2,FALSE),"")</f>
        <v/>
      </c>
      <c r="D394" s="6">
        <f>IFERROR(VLOOKUP(B394,'Lists &amp; Settings'!$A$3:$D$200,3,FALSE),"")</f>
        <v/>
      </c>
      <c r="E394" s="6" t="n"/>
      <c r="F394" s="6" t="n"/>
      <c r="G394" s="6" t="n"/>
      <c r="H394" s="6" t="n"/>
      <c r="I394" s="6">
        <f>IFERROR(IF(I394="",""&amp;VLOOKUP(B394,'Lists &amp; Settings'!$A$3:$D$200,4,FALSE),I394),"")</f>
        <v/>
      </c>
      <c r="J394" s="16" t="n"/>
      <c r="K394" s="17" t="n"/>
      <c r="L394" s="8">
        <f>IFERROR(IF(COUNTIF(A394:K394,"&lt;&gt;")=0,"",K394-TODAY()),"")</f>
        <v/>
      </c>
      <c r="M394" s="6">
        <f>IFERROR(IF(COUNTIF(A394:K394,"&lt;&gt;")=0,"",IF(K394&lt;TODAY(),"Expired",IF(K394&lt;=TODAY()+'Lists &amp; Settings'!$B$10,"Expiring Soon","OK"))),"" )</f>
        <v/>
      </c>
      <c r="N394" s="8">
        <f>IFERROR(IF(COUNTIF(A394:K394,"&lt;&gt;")=0,"", H394-SUMIFS(StockOut!$E:$E,StockOut!$B:$B,B394,StockOut!$C:$C,E394)), "" )</f>
        <v/>
      </c>
      <c r="O394" s="16">
        <f>IFERROR(IF(N394="","",N394*J394),"")</f>
        <v/>
      </c>
      <c r="P394" s="6" t="n"/>
    </row>
    <row r="395">
      <c r="A395" s="17" t="n"/>
      <c r="B395" s="6" t="n"/>
      <c r="C395" s="6">
        <f>IFERROR(VLOOKUP(B395,'Lists &amp; Settings'!$A$3:$D$200,2,FALSE),"")</f>
        <v/>
      </c>
      <c r="D395" s="6">
        <f>IFERROR(VLOOKUP(B395,'Lists &amp; Settings'!$A$3:$D$200,3,FALSE),"")</f>
        <v/>
      </c>
      <c r="E395" s="6" t="n"/>
      <c r="F395" s="6" t="n"/>
      <c r="G395" s="6" t="n"/>
      <c r="H395" s="6" t="n"/>
      <c r="I395" s="6">
        <f>IFERROR(IF(I395="",""&amp;VLOOKUP(B395,'Lists &amp; Settings'!$A$3:$D$200,4,FALSE),I395),"")</f>
        <v/>
      </c>
      <c r="J395" s="16" t="n"/>
      <c r="K395" s="17" t="n"/>
      <c r="L395" s="8">
        <f>IFERROR(IF(COUNTIF(A395:K395,"&lt;&gt;")=0,"",K395-TODAY()),"")</f>
        <v/>
      </c>
      <c r="M395" s="6">
        <f>IFERROR(IF(COUNTIF(A395:K395,"&lt;&gt;")=0,"",IF(K395&lt;TODAY(),"Expired",IF(K395&lt;=TODAY()+'Lists &amp; Settings'!$B$10,"Expiring Soon","OK"))),"" )</f>
        <v/>
      </c>
      <c r="N395" s="8">
        <f>IFERROR(IF(COUNTIF(A395:K395,"&lt;&gt;")=0,"", H395-SUMIFS(StockOut!$E:$E,StockOut!$B:$B,B395,StockOut!$C:$C,E395)), "" )</f>
        <v/>
      </c>
      <c r="O395" s="16">
        <f>IFERROR(IF(N395="","",N395*J395),"")</f>
        <v/>
      </c>
      <c r="P395" s="6" t="n"/>
    </row>
    <row r="396">
      <c r="A396" s="17" t="n"/>
      <c r="B396" s="6" t="n"/>
      <c r="C396" s="6">
        <f>IFERROR(VLOOKUP(B396,'Lists &amp; Settings'!$A$3:$D$200,2,FALSE),"")</f>
        <v/>
      </c>
      <c r="D396" s="6">
        <f>IFERROR(VLOOKUP(B396,'Lists &amp; Settings'!$A$3:$D$200,3,FALSE),"")</f>
        <v/>
      </c>
      <c r="E396" s="6" t="n"/>
      <c r="F396" s="6" t="n"/>
      <c r="G396" s="6" t="n"/>
      <c r="H396" s="6" t="n"/>
      <c r="I396" s="6">
        <f>IFERROR(IF(I396="",""&amp;VLOOKUP(B396,'Lists &amp; Settings'!$A$3:$D$200,4,FALSE),I396),"")</f>
        <v/>
      </c>
      <c r="J396" s="16" t="n"/>
      <c r="K396" s="17" t="n"/>
      <c r="L396" s="8">
        <f>IFERROR(IF(COUNTIF(A396:K396,"&lt;&gt;")=0,"",K396-TODAY()),"")</f>
        <v/>
      </c>
      <c r="M396" s="6">
        <f>IFERROR(IF(COUNTIF(A396:K396,"&lt;&gt;")=0,"",IF(K396&lt;TODAY(),"Expired",IF(K396&lt;=TODAY()+'Lists &amp; Settings'!$B$10,"Expiring Soon","OK"))),"" )</f>
        <v/>
      </c>
      <c r="N396" s="8">
        <f>IFERROR(IF(COUNTIF(A396:K396,"&lt;&gt;")=0,"", H396-SUMIFS(StockOut!$E:$E,StockOut!$B:$B,B396,StockOut!$C:$C,E396)), "" )</f>
        <v/>
      </c>
      <c r="O396" s="16">
        <f>IFERROR(IF(N396="","",N396*J396),"")</f>
        <v/>
      </c>
      <c r="P396" s="6" t="n"/>
    </row>
    <row r="397">
      <c r="A397" s="17" t="n"/>
      <c r="B397" s="6" t="n"/>
      <c r="C397" s="6">
        <f>IFERROR(VLOOKUP(B397,'Lists &amp; Settings'!$A$3:$D$200,2,FALSE),"")</f>
        <v/>
      </c>
      <c r="D397" s="6">
        <f>IFERROR(VLOOKUP(B397,'Lists &amp; Settings'!$A$3:$D$200,3,FALSE),"")</f>
        <v/>
      </c>
      <c r="E397" s="6" t="n"/>
      <c r="F397" s="6" t="n"/>
      <c r="G397" s="6" t="n"/>
      <c r="H397" s="6" t="n"/>
      <c r="I397" s="6">
        <f>IFERROR(IF(I397="",""&amp;VLOOKUP(B397,'Lists &amp; Settings'!$A$3:$D$200,4,FALSE),I397),"")</f>
        <v/>
      </c>
      <c r="J397" s="16" t="n"/>
      <c r="K397" s="17" t="n"/>
      <c r="L397" s="8">
        <f>IFERROR(IF(COUNTIF(A397:K397,"&lt;&gt;")=0,"",K397-TODAY()),"")</f>
        <v/>
      </c>
      <c r="M397" s="6">
        <f>IFERROR(IF(COUNTIF(A397:K397,"&lt;&gt;")=0,"",IF(K397&lt;TODAY(),"Expired",IF(K397&lt;=TODAY()+'Lists &amp; Settings'!$B$10,"Expiring Soon","OK"))),"" )</f>
        <v/>
      </c>
      <c r="N397" s="8">
        <f>IFERROR(IF(COUNTIF(A397:K397,"&lt;&gt;")=0,"", H397-SUMIFS(StockOut!$E:$E,StockOut!$B:$B,B397,StockOut!$C:$C,E397)), "" )</f>
        <v/>
      </c>
      <c r="O397" s="16">
        <f>IFERROR(IF(N397="","",N397*J397),"")</f>
        <v/>
      </c>
      <c r="P397" s="6" t="n"/>
    </row>
    <row r="398">
      <c r="A398" s="17" t="n"/>
      <c r="B398" s="6" t="n"/>
      <c r="C398" s="6">
        <f>IFERROR(VLOOKUP(B398,'Lists &amp; Settings'!$A$3:$D$200,2,FALSE),"")</f>
        <v/>
      </c>
      <c r="D398" s="6">
        <f>IFERROR(VLOOKUP(B398,'Lists &amp; Settings'!$A$3:$D$200,3,FALSE),"")</f>
        <v/>
      </c>
      <c r="E398" s="6" t="n"/>
      <c r="F398" s="6" t="n"/>
      <c r="G398" s="6" t="n"/>
      <c r="H398" s="6" t="n"/>
      <c r="I398" s="6">
        <f>IFERROR(IF(I398="",""&amp;VLOOKUP(B398,'Lists &amp; Settings'!$A$3:$D$200,4,FALSE),I398),"")</f>
        <v/>
      </c>
      <c r="J398" s="16" t="n"/>
      <c r="K398" s="17" t="n"/>
      <c r="L398" s="8">
        <f>IFERROR(IF(COUNTIF(A398:K398,"&lt;&gt;")=0,"",K398-TODAY()),"")</f>
        <v/>
      </c>
      <c r="M398" s="6">
        <f>IFERROR(IF(COUNTIF(A398:K398,"&lt;&gt;")=0,"",IF(K398&lt;TODAY(),"Expired",IF(K398&lt;=TODAY()+'Lists &amp; Settings'!$B$10,"Expiring Soon","OK"))),"" )</f>
        <v/>
      </c>
      <c r="N398" s="8">
        <f>IFERROR(IF(COUNTIF(A398:K398,"&lt;&gt;")=0,"", H398-SUMIFS(StockOut!$E:$E,StockOut!$B:$B,B398,StockOut!$C:$C,E398)), "" )</f>
        <v/>
      </c>
      <c r="O398" s="16">
        <f>IFERROR(IF(N398="","",N398*J398),"")</f>
        <v/>
      </c>
      <c r="P398" s="6" t="n"/>
    </row>
    <row r="399">
      <c r="A399" s="17" t="n"/>
      <c r="B399" s="6" t="n"/>
      <c r="C399" s="6">
        <f>IFERROR(VLOOKUP(B399,'Lists &amp; Settings'!$A$3:$D$200,2,FALSE),"")</f>
        <v/>
      </c>
      <c r="D399" s="6">
        <f>IFERROR(VLOOKUP(B399,'Lists &amp; Settings'!$A$3:$D$200,3,FALSE),"")</f>
        <v/>
      </c>
      <c r="E399" s="6" t="n"/>
      <c r="F399" s="6" t="n"/>
      <c r="G399" s="6" t="n"/>
      <c r="H399" s="6" t="n"/>
      <c r="I399" s="6">
        <f>IFERROR(IF(I399="",""&amp;VLOOKUP(B399,'Lists &amp; Settings'!$A$3:$D$200,4,FALSE),I399),"")</f>
        <v/>
      </c>
      <c r="J399" s="16" t="n"/>
      <c r="K399" s="17" t="n"/>
      <c r="L399" s="8">
        <f>IFERROR(IF(COUNTIF(A399:K399,"&lt;&gt;")=0,"",K399-TODAY()),"")</f>
        <v/>
      </c>
      <c r="M399" s="6">
        <f>IFERROR(IF(COUNTIF(A399:K399,"&lt;&gt;")=0,"",IF(K399&lt;TODAY(),"Expired",IF(K399&lt;=TODAY()+'Lists &amp; Settings'!$B$10,"Expiring Soon","OK"))),"" )</f>
        <v/>
      </c>
      <c r="N399" s="8">
        <f>IFERROR(IF(COUNTIF(A399:K399,"&lt;&gt;")=0,"", H399-SUMIFS(StockOut!$E:$E,StockOut!$B:$B,B399,StockOut!$C:$C,E399)), "" )</f>
        <v/>
      </c>
      <c r="O399" s="16">
        <f>IFERROR(IF(N399="","",N399*J399),"")</f>
        <v/>
      </c>
      <c r="P399" s="6" t="n"/>
    </row>
    <row r="400">
      <c r="A400" s="17" t="n"/>
      <c r="B400" s="6" t="n"/>
      <c r="C400" s="6">
        <f>IFERROR(VLOOKUP(B400,'Lists &amp; Settings'!$A$3:$D$200,2,FALSE),"")</f>
        <v/>
      </c>
      <c r="D400" s="6">
        <f>IFERROR(VLOOKUP(B400,'Lists &amp; Settings'!$A$3:$D$200,3,FALSE),"")</f>
        <v/>
      </c>
      <c r="E400" s="6" t="n"/>
      <c r="F400" s="6" t="n"/>
      <c r="G400" s="6" t="n"/>
      <c r="H400" s="6" t="n"/>
      <c r="I400" s="6">
        <f>IFERROR(IF(I400="",""&amp;VLOOKUP(B400,'Lists &amp; Settings'!$A$3:$D$200,4,FALSE),I400),"")</f>
        <v/>
      </c>
      <c r="J400" s="16" t="n"/>
      <c r="K400" s="17" t="n"/>
      <c r="L400" s="8">
        <f>IFERROR(IF(COUNTIF(A400:K400,"&lt;&gt;")=0,"",K400-TODAY()),"")</f>
        <v/>
      </c>
      <c r="M400" s="6">
        <f>IFERROR(IF(COUNTIF(A400:K400,"&lt;&gt;")=0,"",IF(K400&lt;TODAY(),"Expired",IF(K400&lt;=TODAY()+'Lists &amp; Settings'!$B$10,"Expiring Soon","OK"))),"" )</f>
        <v/>
      </c>
      <c r="N400" s="8">
        <f>IFERROR(IF(COUNTIF(A400:K400,"&lt;&gt;")=0,"", H400-SUMIFS(StockOut!$E:$E,StockOut!$B:$B,B400,StockOut!$C:$C,E400)), "" )</f>
        <v/>
      </c>
      <c r="O400" s="16">
        <f>IFERROR(IF(N400="","",N400*J400),"")</f>
        <v/>
      </c>
      <c r="P400" s="6" t="n"/>
    </row>
    <row r="401">
      <c r="A401" s="17" t="n"/>
      <c r="B401" s="6" t="n"/>
      <c r="C401" s="6">
        <f>IFERROR(VLOOKUP(B401,'Lists &amp; Settings'!$A$3:$D$200,2,FALSE),"")</f>
        <v/>
      </c>
      <c r="D401" s="6">
        <f>IFERROR(VLOOKUP(B401,'Lists &amp; Settings'!$A$3:$D$200,3,FALSE),"")</f>
        <v/>
      </c>
      <c r="E401" s="6" t="n"/>
      <c r="F401" s="6" t="n"/>
      <c r="G401" s="6" t="n"/>
      <c r="H401" s="6" t="n"/>
      <c r="I401" s="6">
        <f>IFERROR(IF(I401="",""&amp;VLOOKUP(B401,'Lists &amp; Settings'!$A$3:$D$200,4,FALSE),I401),"")</f>
        <v/>
      </c>
      <c r="J401" s="16" t="n"/>
      <c r="K401" s="17" t="n"/>
      <c r="L401" s="8">
        <f>IFERROR(IF(COUNTIF(A401:K401,"&lt;&gt;")=0,"",K401-TODAY()),"")</f>
        <v/>
      </c>
      <c r="M401" s="6">
        <f>IFERROR(IF(COUNTIF(A401:K401,"&lt;&gt;")=0,"",IF(K401&lt;TODAY(),"Expired",IF(K401&lt;=TODAY()+'Lists &amp; Settings'!$B$10,"Expiring Soon","OK"))),"" )</f>
        <v/>
      </c>
      <c r="N401" s="8">
        <f>IFERROR(IF(COUNTIF(A401:K401,"&lt;&gt;")=0,"", H401-SUMIFS(StockOut!$E:$E,StockOut!$B:$B,B401,StockOut!$C:$C,E401)), "" )</f>
        <v/>
      </c>
      <c r="O401" s="16">
        <f>IFERROR(IF(N401="","",N401*J401),"")</f>
        <v/>
      </c>
      <c r="P401" s="6" t="n"/>
    </row>
    <row r="402">
      <c r="A402" s="17" t="n"/>
      <c r="B402" s="6" t="n"/>
      <c r="C402" s="6">
        <f>IFERROR(VLOOKUP(B402,'Lists &amp; Settings'!$A$3:$D$200,2,FALSE),"")</f>
        <v/>
      </c>
      <c r="D402" s="6">
        <f>IFERROR(VLOOKUP(B402,'Lists &amp; Settings'!$A$3:$D$200,3,FALSE),"")</f>
        <v/>
      </c>
      <c r="E402" s="6" t="n"/>
      <c r="F402" s="6" t="n"/>
      <c r="G402" s="6" t="n"/>
      <c r="H402" s="6" t="n"/>
      <c r="I402" s="6">
        <f>IFERROR(IF(I402="",""&amp;VLOOKUP(B402,'Lists &amp; Settings'!$A$3:$D$200,4,FALSE),I402),"")</f>
        <v/>
      </c>
      <c r="J402" s="16" t="n"/>
      <c r="K402" s="17" t="n"/>
      <c r="L402" s="8">
        <f>IFERROR(IF(COUNTIF(A402:K402,"&lt;&gt;")=0,"",K402-TODAY()),"")</f>
        <v/>
      </c>
      <c r="M402" s="6">
        <f>IFERROR(IF(COUNTIF(A402:K402,"&lt;&gt;")=0,"",IF(K402&lt;TODAY(),"Expired",IF(K402&lt;=TODAY()+'Lists &amp; Settings'!$B$10,"Expiring Soon","OK"))),"" )</f>
        <v/>
      </c>
      <c r="N402" s="8">
        <f>IFERROR(IF(COUNTIF(A402:K402,"&lt;&gt;")=0,"", H402-SUMIFS(StockOut!$E:$E,StockOut!$B:$B,B402,StockOut!$C:$C,E402)), "" )</f>
        <v/>
      </c>
      <c r="O402" s="16">
        <f>IFERROR(IF(N402="","",N402*J402),"")</f>
        <v/>
      </c>
      <c r="P402" s="6" t="n"/>
    </row>
    <row r="403">
      <c r="A403" s="17" t="n"/>
      <c r="B403" s="6" t="n"/>
      <c r="C403" s="6">
        <f>IFERROR(VLOOKUP(B403,'Lists &amp; Settings'!$A$3:$D$200,2,FALSE),"")</f>
        <v/>
      </c>
      <c r="D403" s="6">
        <f>IFERROR(VLOOKUP(B403,'Lists &amp; Settings'!$A$3:$D$200,3,FALSE),"")</f>
        <v/>
      </c>
      <c r="E403" s="6" t="n"/>
      <c r="F403" s="6" t="n"/>
      <c r="G403" s="6" t="n"/>
      <c r="H403" s="6" t="n"/>
      <c r="I403" s="6">
        <f>IFERROR(IF(I403="",""&amp;VLOOKUP(B403,'Lists &amp; Settings'!$A$3:$D$200,4,FALSE),I403),"")</f>
        <v/>
      </c>
      <c r="J403" s="16" t="n"/>
      <c r="K403" s="17" t="n"/>
      <c r="L403" s="8">
        <f>IFERROR(IF(COUNTIF(A403:K403,"&lt;&gt;")=0,"",K403-TODAY()),"")</f>
        <v/>
      </c>
      <c r="M403" s="6">
        <f>IFERROR(IF(COUNTIF(A403:K403,"&lt;&gt;")=0,"",IF(K403&lt;TODAY(),"Expired",IF(K403&lt;=TODAY()+'Lists &amp; Settings'!$B$10,"Expiring Soon","OK"))),"" )</f>
        <v/>
      </c>
      <c r="N403" s="8">
        <f>IFERROR(IF(COUNTIF(A403:K403,"&lt;&gt;")=0,"", H403-SUMIFS(StockOut!$E:$E,StockOut!$B:$B,B403,StockOut!$C:$C,E403)), "" )</f>
        <v/>
      </c>
      <c r="O403" s="16">
        <f>IFERROR(IF(N403="","",N403*J403),"")</f>
        <v/>
      </c>
      <c r="P403" s="6" t="n"/>
    </row>
    <row r="404">
      <c r="A404" s="17" t="n"/>
      <c r="B404" s="6" t="n"/>
      <c r="C404" s="6">
        <f>IFERROR(VLOOKUP(B404,'Lists &amp; Settings'!$A$3:$D$200,2,FALSE),"")</f>
        <v/>
      </c>
      <c r="D404" s="6">
        <f>IFERROR(VLOOKUP(B404,'Lists &amp; Settings'!$A$3:$D$200,3,FALSE),"")</f>
        <v/>
      </c>
      <c r="E404" s="6" t="n"/>
      <c r="F404" s="6" t="n"/>
      <c r="G404" s="6" t="n"/>
      <c r="H404" s="6" t="n"/>
      <c r="I404" s="6">
        <f>IFERROR(IF(I404="",""&amp;VLOOKUP(B404,'Lists &amp; Settings'!$A$3:$D$200,4,FALSE),I404),"")</f>
        <v/>
      </c>
      <c r="J404" s="16" t="n"/>
      <c r="K404" s="17" t="n"/>
      <c r="L404" s="8">
        <f>IFERROR(IF(COUNTIF(A404:K404,"&lt;&gt;")=0,"",K404-TODAY()),"")</f>
        <v/>
      </c>
      <c r="M404" s="6">
        <f>IFERROR(IF(COUNTIF(A404:K404,"&lt;&gt;")=0,"",IF(K404&lt;TODAY(),"Expired",IF(K404&lt;=TODAY()+'Lists &amp; Settings'!$B$10,"Expiring Soon","OK"))),"" )</f>
        <v/>
      </c>
      <c r="N404" s="8">
        <f>IFERROR(IF(COUNTIF(A404:K404,"&lt;&gt;")=0,"", H404-SUMIFS(StockOut!$E:$E,StockOut!$B:$B,B404,StockOut!$C:$C,E404)), "" )</f>
        <v/>
      </c>
      <c r="O404" s="16">
        <f>IFERROR(IF(N404="","",N404*J404),"")</f>
        <v/>
      </c>
      <c r="P404" s="6" t="n"/>
    </row>
    <row r="405">
      <c r="A405" s="17" t="n"/>
      <c r="B405" s="6" t="n"/>
      <c r="C405" s="6">
        <f>IFERROR(VLOOKUP(B405,'Lists &amp; Settings'!$A$3:$D$200,2,FALSE),"")</f>
        <v/>
      </c>
      <c r="D405" s="6">
        <f>IFERROR(VLOOKUP(B405,'Lists &amp; Settings'!$A$3:$D$200,3,FALSE),"")</f>
        <v/>
      </c>
      <c r="E405" s="6" t="n"/>
      <c r="F405" s="6" t="n"/>
      <c r="G405" s="6" t="n"/>
      <c r="H405" s="6" t="n"/>
      <c r="I405" s="6">
        <f>IFERROR(IF(I405="",""&amp;VLOOKUP(B405,'Lists &amp; Settings'!$A$3:$D$200,4,FALSE),I405),"")</f>
        <v/>
      </c>
      <c r="J405" s="16" t="n"/>
      <c r="K405" s="17" t="n"/>
      <c r="L405" s="8">
        <f>IFERROR(IF(COUNTIF(A405:K405,"&lt;&gt;")=0,"",K405-TODAY()),"")</f>
        <v/>
      </c>
      <c r="M405" s="6">
        <f>IFERROR(IF(COUNTIF(A405:K405,"&lt;&gt;")=0,"",IF(K405&lt;TODAY(),"Expired",IF(K405&lt;=TODAY()+'Lists &amp; Settings'!$B$10,"Expiring Soon","OK"))),"" )</f>
        <v/>
      </c>
      <c r="N405" s="8">
        <f>IFERROR(IF(COUNTIF(A405:K405,"&lt;&gt;")=0,"", H405-SUMIFS(StockOut!$E:$E,StockOut!$B:$B,B405,StockOut!$C:$C,E405)), "" )</f>
        <v/>
      </c>
      <c r="O405" s="16">
        <f>IFERROR(IF(N405="","",N405*J405),"")</f>
        <v/>
      </c>
      <c r="P405" s="6" t="n"/>
    </row>
    <row r="406">
      <c r="A406" s="17" t="n"/>
      <c r="B406" s="6" t="n"/>
      <c r="C406" s="6">
        <f>IFERROR(VLOOKUP(B406,'Lists &amp; Settings'!$A$3:$D$200,2,FALSE),"")</f>
        <v/>
      </c>
      <c r="D406" s="6">
        <f>IFERROR(VLOOKUP(B406,'Lists &amp; Settings'!$A$3:$D$200,3,FALSE),"")</f>
        <v/>
      </c>
      <c r="E406" s="6" t="n"/>
      <c r="F406" s="6" t="n"/>
      <c r="G406" s="6" t="n"/>
      <c r="H406" s="6" t="n"/>
      <c r="I406" s="6">
        <f>IFERROR(IF(I406="",""&amp;VLOOKUP(B406,'Lists &amp; Settings'!$A$3:$D$200,4,FALSE),I406),"")</f>
        <v/>
      </c>
      <c r="J406" s="16" t="n"/>
      <c r="K406" s="17" t="n"/>
      <c r="L406" s="8">
        <f>IFERROR(IF(COUNTIF(A406:K406,"&lt;&gt;")=0,"",K406-TODAY()),"")</f>
        <v/>
      </c>
      <c r="M406" s="6">
        <f>IFERROR(IF(COUNTIF(A406:K406,"&lt;&gt;")=0,"",IF(K406&lt;TODAY(),"Expired",IF(K406&lt;=TODAY()+'Lists &amp; Settings'!$B$10,"Expiring Soon","OK"))),"" )</f>
        <v/>
      </c>
      <c r="N406" s="8">
        <f>IFERROR(IF(COUNTIF(A406:K406,"&lt;&gt;")=0,"", H406-SUMIFS(StockOut!$E:$E,StockOut!$B:$B,B406,StockOut!$C:$C,E406)), "" )</f>
        <v/>
      </c>
      <c r="O406" s="16">
        <f>IFERROR(IF(N406="","",N406*J406),"")</f>
        <v/>
      </c>
      <c r="P406" s="6" t="n"/>
    </row>
    <row r="407">
      <c r="A407" s="17" t="n"/>
      <c r="B407" s="6" t="n"/>
      <c r="C407" s="6">
        <f>IFERROR(VLOOKUP(B407,'Lists &amp; Settings'!$A$3:$D$200,2,FALSE),"")</f>
        <v/>
      </c>
      <c r="D407" s="6">
        <f>IFERROR(VLOOKUP(B407,'Lists &amp; Settings'!$A$3:$D$200,3,FALSE),"")</f>
        <v/>
      </c>
      <c r="E407" s="6" t="n"/>
      <c r="F407" s="6" t="n"/>
      <c r="G407" s="6" t="n"/>
      <c r="H407" s="6" t="n"/>
      <c r="I407" s="6">
        <f>IFERROR(IF(I407="",""&amp;VLOOKUP(B407,'Lists &amp; Settings'!$A$3:$D$200,4,FALSE),I407),"")</f>
        <v/>
      </c>
      <c r="J407" s="16" t="n"/>
      <c r="K407" s="17" t="n"/>
      <c r="L407" s="8">
        <f>IFERROR(IF(COUNTIF(A407:K407,"&lt;&gt;")=0,"",K407-TODAY()),"")</f>
        <v/>
      </c>
      <c r="M407" s="6">
        <f>IFERROR(IF(COUNTIF(A407:K407,"&lt;&gt;")=0,"",IF(K407&lt;TODAY(),"Expired",IF(K407&lt;=TODAY()+'Lists &amp; Settings'!$B$10,"Expiring Soon","OK"))),"" )</f>
        <v/>
      </c>
      <c r="N407" s="8">
        <f>IFERROR(IF(COUNTIF(A407:K407,"&lt;&gt;")=0,"", H407-SUMIFS(StockOut!$E:$E,StockOut!$B:$B,B407,StockOut!$C:$C,E407)), "" )</f>
        <v/>
      </c>
      <c r="O407" s="16">
        <f>IFERROR(IF(N407="","",N407*J407),"")</f>
        <v/>
      </c>
      <c r="P407" s="6" t="n"/>
    </row>
    <row r="408">
      <c r="A408" s="17" t="n"/>
      <c r="B408" s="6" t="n"/>
      <c r="C408" s="6">
        <f>IFERROR(VLOOKUP(B408,'Lists &amp; Settings'!$A$3:$D$200,2,FALSE),"")</f>
        <v/>
      </c>
      <c r="D408" s="6">
        <f>IFERROR(VLOOKUP(B408,'Lists &amp; Settings'!$A$3:$D$200,3,FALSE),"")</f>
        <v/>
      </c>
      <c r="E408" s="6" t="n"/>
      <c r="F408" s="6" t="n"/>
      <c r="G408" s="6" t="n"/>
      <c r="H408" s="6" t="n"/>
      <c r="I408" s="6">
        <f>IFERROR(IF(I408="",""&amp;VLOOKUP(B408,'Lists &amp; Settings'!$A$3:$D$200,4,FALSE),I408),"")</f>
        <v/>
      </c>
      <c r="J408" s="16" t="n"/>
      <c r="K408" s="17" t="n"/>
      <c r="L408" s="8">
        <f>IFERROR(IF(COUNTIF(A408:K408,"&lt;&gt;")=0,"",K408-TODAY()),"")</f>
        <v/>
      </c>
      <c r="M408" s="6">
        <f>IFERROR(IF(COUNTIF(A408:K408,"&lt;&gt;")=0,"",IF(K408&lt;TODAY(),"Expired",IF(K408&lt;=TODAY()+'Lists &amp; Settings'!$B$10,"Expiring Soon","OK"))),"" )</f>
        <v/>
      </c>
      <c r="N408" s="8">
        <f>IFERROR(IF(COUNTIF(A408:K408,"&lt;&gt;")=0,"", H408-SUMIFS(StockOut!$E:$E,StockOut!$B:$B,B408,StockOut!$C:$C,E408)), "" )</f>
        <v/>
      </c>
      <c r="O408" s="16">
        <f>IFERROR(IF(N408="","",N408*J408),"")</f>
        <v/>
      </c>
      <c r="P408" s="6" t="n"/>
    </row>
    <row r="409">
      <c r="A409" s="17" t="n"/>
      <c r="B409" s="6" t="n"/>
      <c r="C409" s="6">
        <f>IFERROR(VLOOKUP(B409,'Lists &amp; Settings'!$A$3:$D$200,2,FALSE),"")</f>
        <v/>
      </c>
      <c r="D409" s="6">
        <f>IFERROR(VLOOKUP(B409,'Lists &amp; Settings'!$A$3:$D$200,3,FALSE),"")</f>
        <v/>
      </c>
      <c r="E409" s="6" t="n"/>
      <c r="F409" s="6" t="n"/>
      <c r="G409" s="6" t="n"/>
      <c r="H409" s="6" t="n"/>
      <c r="I409" s="6">
        <f>IFERROR(IF(I409="",""&amp;VLOOKUP(B409,'Lists &amp; Settings'!$A$3:$D$200,4,FALSE),I409),"")</f>
        <v/>
      </c>
      <c r="J409" s="16" t="n"/>
      <c r="K409" s="17" t="n"/>
      <c r="L409" s="8">
        <f>IFERROR(IF(COUNTIF(A409:K409,"&lt;&gt;")=0,"",K409-TODAY()),"")</f>
        <v/>
      </c>
      <c r="M409" s="6">
        <f>IFERROR(IF(COUNTIF(A409:K409,"&lt;&gt;")=0,"",IF(K409&lt;TODAY(),"Expired",IF(K409&lt;=TODAY()+'Lists &amp; Settings'!$B$10,"Expiring Soon","OK"))),"" )</f>
        <v/>
      </c>
      <c r="N409" s="8">
        <f>IFERROR(IF(COUNTIF(A409:K409,"&lt;&gt;")=0,"", H409-SUMIFS(StockOut!$E:$E,StockOut!$B:$B,B409,StockOut!$C:$C,E409)), "" )</f>
        <v/>
      </c>
      <c r="O409" s="16">
        <f>IFERROR(IF(N409="","",N409*J409),"")</f>
        <v/>
      </c>
      <c r="P409" s="6" t="n"/>
    </row>
    <row r="410">
      <c r="A410" s="17" t="n"/>
      <c r="B410" s="6" t="n"/>
      <c r="C410" s="6">
        <f>IFERROR(VLOOKUP(B410,'Lists &amp; Settings'!$A$3:$D$200,2,FALSE),"")</f>
        <v/>
      </c>
      <c r="D410" s="6">
        <f>IFERROR(VLOOKUP(B410,'Lists &amp; Settings'!$A$3:$D$200,3,FALSE),"")</f>
        <v/>
      </c>
      <c r="E410" s="6" t="n"/>
      <c r="F410" s="6" t="n"/>
      <c r="G410" s="6" t="n"/>
      <c r="H410" s="6" t="n"/>
      <c r="I410" s="6">
        <f>IFERROR(IF(I410="",""&amp;VLOOKUP(B410,'Lists &amp; Settings'!$A$3:$D$200,4,FALSE),I410),"")</f>
        <v/>
      </c>
      <c r="J410" s="16" t="n"/>
      <c r="K410" s="17" t="n"/>
      <c r="L410" s="8">
        <f>IFERROR(IF(COUNTIF(A410:K410,"&lt;&gt;")=0,"",K410-TODAY()),"")</f>
        <v/>
      </c>
      <c r="M410" s="6">
        <f>IFERROR(IF(COUNTIF(A410:K410,"&lt;&gt;")=0,"",IF(K410&lt;TODAY(),"Expired",IF(K410&lt;=TODAY()+'Lists &amp; Settings'!$B$10,"Expiring Soon","OK"))),"" )</f>
        <v/>
      </c>
      <c r="N410" s="8">
        <f>IFERROR(IF(COUNTIF(A410:K410,"&lt;&gt;")=0,"", H410-SUMIFS(StockOut!$E:$E,StockOut!$B:$B,B410,StockOut!$C:$C,E410)), "" )</f>
        <v/>
      </c>
      <c r="O410" s="16">
        <f>IFERROR(IF(N410="","",N410*J410),"")</f>
        <v/>
      </c>
      <c r="P410" s="6" t="n"/>
    </row>
    <row r="411">
      <c r="A411" s="17" t="n"/>
      <c r="B411" s="6" t="n"/>
      <c r="C411" s="6">
        <f>IFERROR(VLOOKUP(B411,'Lists &amp; Settings'!$A$3:$D$200,2,FALSE),"")</f>
        <v/>
      </c>
      <c r="D411" s="6">
        <f>IFERROR(VLOOKUP(B411,'Lists &amp; Settings'!$A$3:$D$200,3,FALSE),"")</f>
        <v/>
      </c>
      <c r="E411" s="6" t="n"/>
      <c r="F411" s="6" t="n"/>
      <c r="G411" s="6" t="n"/>
      <c r="H411" s="6" t="n"/>
      <c r="I411" s="6">
        <f>IFERROR(IF(I411="",""&amp;VLOOKUP(B411,'Lists &amp; Settings'!$A$3:$D$200,4,FALSE),I411),"")</f>
        <v/>
      </c>
      <c r="J411" s="16" t="n"/>
      <c r="K411" s="17" t="n"/>
      <c r="L411" s="8">
        <f>IFERROR(IF(COUNTIF(A411:K411,"&lt;&gt;")=0,"",K411-TODAY()),"")</f>
        <v/>
      </c>
      <c r="M411" s="6">
        <f>IFERROR(IF(COUNTIF(A411:K411,"&lt;&gt;")=0,"",IF(K411&lt;TODAY(),"Expired",IF(K411&lt;=TODAY()+'Lists &amp; Settings'!$B$10,"Expiring Soon","OK"))),"" )</f>
        <v/>
      </c>
      <c r="N411" s="8">
        <f>IFERROR(IF(COUNTIF(A411:K411,"&lt;&gt;")=0,"", H411-SUMIFS(StockOut!$E:$E,StockOut!$B:$B,B411,StockOut!$C:$C,E411)), "" )</f>
        <v/>
      </c>
      <c r="O411" s="16">
        <f>IFERROR(IF(N411="","",N411*J411),"")</f>
        <v/>
      </c>
      <c r="P411" s="6" t="n"/>
    </row>
    <row r="412">
      <c r="A412" s="17" t="n"/>
      <c r="B412" s="6" t="n"/>
      <c r="C412" s="6">
        <f>IFERROR(VLOOKUP(B412,'Lists &amp; Settings'!$A$3:$D$200,2,FALSE),"")</f>
        <v/>
      </c>
      <c r="D412" s="6">
        <f>IFERROR(VLOOKUP(B412,'Lists &amp; Settings'!$A$3:$D$200,3,FALSE),"")</f>
        <v/>
      </c>
      <c r="E412" s="6" t="n"/>
      <c r="F412" s="6" t="n"/>
      <c r="G412" s="6" t="n"/>
      <c r="H412" s="6" t="n"/>
      <c r="I412" s="6">
        <f>IFERROR(IF(I412="",""&amp;VLOOKUP(B412,'Lists &amp; Settings'!$A$3:$D$200,4,FALSE),I412),"")</f>
        <v/>
      </c>
      <c r="J412" s="16" t="n"/>
      <c r="K412" s="17" t="n"/>
      <c r="L412" s="8">
        <f>IFERROR(IF(COUNTIF(A412:K412,"&lt;&gt;")=0,"",K412-TODAY()),"")</f>
        <v/>
      </c>
      <c r="M412" s="6">
        <f>IFERROR(IF(COUNTIF(A412:K412,"&lt;&gt;")=0,"",IF(K412&lt;TODAY(),"Expired",IF(K412&lt;=TODAY()+'Lists &amp; Settings'!$B$10,"Expiring Soon","OK"))),"" )</f>
        <v/>
      </c>
      <c r="N412" s="8">
        <f>IFERROR(IF(COUNTIF(A412:K412,"&lt;&gt;")=0,"", H412-SUMIFS(StockOut!$E:$E,StockOut!$B:$B,B412,StockOut!$C:$C,E412)), "" )</f>
        <v/>
      </c>
      <c r="O412" s="16">
        <f>IFERROR(IF(N412="","",N412*J412),"")</f>
        <v/>
      </c>
      <c r="P412" s="6" t="n"/>
    </row>
    <row r="413">
      <c r="A413" s="17" t="n"/>
      <c r="B413" s="6" t="n"/>
      <c r="C413" s="6">
        <f>IFERROR(VLOOKUP(B413,'Lists &amp; Settings'!$A$3:$D$200,2,FALSE),"")</f>
        <v/>
      </c>
      <c r="D413" s="6">
        <f>IFERROR(VLOOKUP(B413,'Lists &amp; Settings'!$A$3:$D$200,3,FALSE),"")</f>
        <v/>
      </c>
      <c r="E413" s="6" t="n"/>
      <c r="F413" s="6" t="n"/>
      <c r="G413" s="6" t="n"/>
      <c r="H413" s="6" t="n"/>
      <c r="I413" s="6">
        <f>IFERROR(IF(I413="",""&amp;VLOOKUP(B413,'Lists &amp; Settings'!$A$3:$D$200,4,FALSE),I413),"")</f>
        <v/>
      </c>
      <c r="J413" s="16" t="n"/>
      <c r="K413" s="17" t="n"/>
      <c r="L413" s="8">
        <f>IFERROR(IF(COUNTIF(A413:K413,"&lt;&gt;")=0,"",K413-TODAY()),"")</f>
        <v/>
      </c>
      <c r="M413" s="6">
        <f>IFERROR(IF(COUNTIF(A413:K413,"&lt;&gt;")=0,"",IF(K413&lt;TODAY(),"Expired",IF(K413&lt;=TODAY()+'Lists &amp; Settings'!$B$10,"Expiring Soon","OK"))),"" )</f>
        <v/>
      </c>
      <c r="N413" s="8">
        <f>IFERROR(IF(COUNTIF(A413:K413,"&lt;&gt;")=0,"", H413-SUMIFS(StockOut!$E:$E,StockOut!$B:$B,B413,StockOut!$C:$C,E413)), "" )</f>
        <v/>
      </c>
      <c r="O413" s="16">
        <f>IFERROR(IF(N413="","",N413*J413),"")</f>
        <v/>
      </c>
      <c r="P413" s="6" t="n"/>
    </row>
    <row r="414">
      <c r="A414" s="17" t="n"/>
      <c r="B414" s="6" t="n"/>
      <c r="C414" s="6">
        <f>IFERROR(VLOOKUP(B414,'Lists &amp; Settings'!$A$3:$D$200,2,FALSE),"")</f>
        <v/>
      </c>
      <c r="D414" s="6">
        <f>IFERROR(VLOOKUP(B414,'Lists &amp; Settings'!$A$3:$D$200,3,FALSE),"")</f>
        <v/>
      </c>
      <c r="E414" s="6" t="n"/>
      <c r="F414" s="6" t="n"/>
      <c r="G414" s="6" t="n"/>
      <c r="H414" s="6" t="n"/>
      <c r="I414" s="6">
        <f>IFERROR(IF(I414="",""&amp;VLOOKUP(B414,'Lists &amp; Settings'!$A$3:$D$200,4,FALSE),I414),"")</f>
        <v/>
      </c>
      <c r="J414" s="16" t="n"/>
      <c r="K414" s="17" t="n"/>
      <c r="L414" s="8">
        <f>IFERROR(IF(COUNTIF(A414:K414,"&lt;&gt;")=0,"",K414-TODAY()),"")</f>
        <v/>
      </c>
      <c r="M414" s="6">
        <f>IFERROR(IF(COUNTIF(A414:K414,"&lt;&gt;")=0,"",IF(K414&lt;TODAY(),"Expired",IF(K414&lt;=TODAY()+'Lists &amp; Settings'!$B$10,"Expiring Soon","OK"))),"" )</f>
        <v/>
      </c>
      <c r="N414" s="8">
        <f>IFERROR(IF(COUNTIF(A414:K414,"&lt;&gt;")=0,"", H414-SUMIFS(StockOut!$E:$E,StockOut!$B:$B,B414,StockOut!$C:$C,E414)), "" )</f>
        <v/>
      </c>
      <c r="O414" s="16">
        <f>IFERROR(IF(N414="","",N414*J414),"")</f>
        <v/>
      </c>
      <c r="P414" s="6" t="n"/>
    </row>
    <row r="415">
      <c r="A415" s="17" t="n"/>
      <c r="B415" s="6" t="n"/>
      <c r="C415" s="6">
        <f>IFERROR(VLOOKUP(B415,'Lists &amp; Settings'!$A$3:$D$200,2,FALSE),"")</f>
        <v/>
      </c>
      <c r="D415" s="6">
        <f>IFERROR(VLOOKUP(B415,'Lists &amp; Settings'!$A$3:$D$200,3,FALSE),"")</f>
        <v/>
      </c>
      <c r="E415" s="6" t="n"/>
      <c r="F415" s="6" t="n"/>
      <c r="G415" s="6" t="n"/>
      <c r="H415" s="6" t="n"/>
      <c r="I415" s="6">
        <f>IFERROR(IF(I415="",""&amp;VLOOKUP(B415,'Lists &amp; Settings'!$A$3:$D$200,4,FALSE),I415),"")</f>
        <v/>
      </c>
      <c r="J415" s="16" t="n"/>
      <c r="K415" s="17" t="n"/>
      <c r="L415" s="8">
        <f>IFERROR(IF(COUNTIF(A415:K415,"&lt;&gt;")=0,"",K415-TODAY()),"")</f>
        <v/>
      </c>
      <c r="M415" s="6">
        <f>IFERROR(IF(COUNTIF(A415:K415,"&lt;&gt;")=0,"",IF(K415&lt;TODAY(),"Expired",IF(K415&lt;=TODAY()+'Lists &amp; Settings'!$B$10,"Expiring Soon","OK"))),"" )</f>
        <v/>
      </c>
      <c r="N415" s="8">
        <f>IFERROR(IF(COUNTIF(A415:K415,"&lt;&gt;")=0,"", H415-SUMIFS(StockOut!$E:$E,StockOut!$B:$B,B415,StockOut!$C:$C,E415)), "" )</f>
        <v/>
      </c>
      <c r="O415" s="16">
        <f>IFERROR(IF(N415="","",N415*J415),"")</f>
        <v/>
      </c>
      <c r="P415" s="6" t="n"/>
    </row>
    <row r="416">
      <c r="A416" s="17" t="n"/>
      <c r="B416" s="6" t="n"/>
      <c r="C416" s="6">
        <f>IFERROR(VLOOKUP(B416,'Lists &amp; Settings'!$A$3:$D$200,2,FALSE),"")</f>
        <v/>
      </c>
      <c r="D416" s="6">
        <f>IFERROR(VLOOKUP(B416,'Lists &amp; Settings'!$A$3:$D$200,3,FALSE),"")</f>
        <v/>
      </c>
      <c r="E416" s="6" t="n"/>
      <c r="F416" s="6" t="n"/>
      <c r="G416" s="6" t="n"/>
      <c r="H416" s="6" t="n"/>
      <c r="I416" s="6">
        <f>IFERROR(IF(I416="",""&amp;VLOOKUP(B416,'Lists &amp; Settings'!$A$3:$D$200,4,FALSE),I416),"")</f>
        <v/>
      </c>
      <c r="J416" s="16" t="n"/>
      <c r="K416" s="17" t="n"/>
      <c r="L416" s="8">
        <f>IFERROR(IF(COUNTIF(A416:K416,"&lt;&gt;")=0,"",K416-TODAY()),"")</f>
        <v/>
      </c>
      <c r="M416" s="6">
        <f>IFERROR(IF(COUNTIF(A416:K416,"&lt;&gt;")=0,"",IF(K416&lt;TODAY(),"Expired",IF(K416&lt;=TODAY()+'Lists &amp; Settings'!$B$10,"Expiring Soon","OK"))),"" )</f>
        <v/>
      </c>
      <c r="N416" s="8">
        <f>IFERROR(IF(COUNTIF(A416:K416,"&lt;&gt;")=0,"", H416-SUMIFS(StockOut!$E:$E,StockOut!$B:$B,B416,StockOut!$C:$C,E416)), "" )</f>
        <v/>
      </c>
      <c r="O416" s="16">
        <f>IFERROR(IF(N416="","",N416*J416),"")</f>
        <v/>
      </c>
      <c r="P416" s="6" t="n"/>
    </row>
    <row r="417">
      <c r="A417" s="17" t="n"/>
      <c r="B417" s="6" t="n"/>
      <c r="C417" s="6">
        <f>IFERROR(VLOOKUP(B417,'Lists &amp; Settings'!$A$3:$D$200,2,FALSE),"")</f>
        <v/>
      </c>
      <c r="D417" s="6">
        <f>IFERROR(VLOOKUP(B417,'Lists &amp; Settings'!$A$3:$D$200,3,FALSE),"")</f>
        <v/>
      </c>
      <c r="E417" s="6" t="n"/>
      <c r="F417" s="6" t="n"/>
      <c r="G417" s="6" t="n"/>
      <c r="H417" s="6" t="n"/>
      <c r="I417" s="6">
        <f>IFERROR(IF(I417="",""&amp;VLOOKUP(B417,'Lists &amp; Settings'!$A$3:$D$200,4,FALSE),I417),"")</f>
        <v/>
      </c>
      <c r="J417" s="16" t="n"/>
      <c r="K417" s="17" t="n"/>
      <c r="L417" s="8">
        <f>IFERROR(IF(COUNTIF(A417:K417,"&lt;&gt;")=0,"",K417-TODAY()),"")</f>
        <v/>
      </c>
      <c r="M417" s="6">
        <f>IFERROR(IF(COUNTIF(A417:K417,"&lt;&gt;")=0,"",IF(K417&lt;TODAY(),"Expired",IF(K417&lt;=TODAY()+'Lists &amp; Settings'!$B$10,"Expiring Soon","OK"))),"" )</f>
        <v/>
      </c>
      <c r="N417" s="8">
        <f>IFERROR(IF(COUNTIF(A417:K417,"&lt;&gt;")=0,"", H417-SUMIFS(StockOut!$E:$E,StockOut!$B:$B,B417,StockOut!$C:$C,E417)), "" )</f>
        <v/>
      </c>
      <c r="O417" s="16">
        <f>IFERROR(IF(N417="","",N417*J417),"")</f>
        <v/>
      </c>
      <c r="P417" s="6" t="n"/>
    </row>
    <row r="418">
      <c r="A418" s="17" t="n"/>
      <c r="B418" s="6" t="n"/>
      <c r="C418" s="6">
        <f>IFERROR(VLOOKUP(B418,'Lists &amp; Settings'!$A$3:$D$200,2,FALSE),"")</f>
        <v/>
      </c>
      <c r="D418" s="6">
        <f>IFERROR(VLOOKUP(B418,'Lists &amp; Settings'!$A$3:$D$200,3,FALSE),"")</f>
        <v/>
      </c>
      <c r="E418" s="6" t="n"/>
      <c r="F418" s="6" t="n"/>
      <c r="G418" s="6" t="n"/>
      <c r="H418" s="6" t="n"/>
      <c r="I418" s="6">
        <f>IFERROR(IF(I418="",""&amp;VLOOKUP(B418,'Lists &amp; Settings'!$A$3:$D$200,4,FALSE),I418),"")</f>
        <v/>
      </c>
      <c r="J418" s="16" t="n"/>
      <c r="K418" s="17" t="n"/>
      <c r="L418" s="8">
        <f>IFERROR(IF(COUNTIF(A418:K418,"&lt;&gt;")=0,"",K418-TODAY()),"")</f>
        <v/>
      </c>
      <c r="M418" s="6">
        <f>IFERROR(IF(COUNTIF(A418:K418,"&lt;&gt;")=0,"",IF(K418&lt;TODAY(),"Expired",IF(K418&lt;=TODAY()+'Lists &amp; Settings'!$B$10,"Expiring Soon","OK"))),"" )</f>
        <v/>
      </c>
      <c r="N418" s="8">
        <f>IFERROR(IF(COUNTIF(A418:K418,"&lt;&gt;")=0,"", H418-SUMIFS(StockOut!$E:$E,StockOut!$B:$B,B418,StockOut!$C:$C,E418)), "" )</f>
        <v/>
      </c>
      <c r="O418" s="16">
        <f>IFERROR(IF(N418="","",N418*J418),"")</f>
        <v/>
      </c>
      <c r="P418" s="6" t="n"/>
    </row>
    <row r="419">
      <c r="A419" s="17" t="n"/>
      <c r="B419" s="6" t="n"/>
      <c r="C419" s="6">
        <f>IFERROR(VLOOKUP(B419,'Lists &amp; Settings'!$A$3:$D$200,2,FALSE),"")</f>
        <v/>
      </c>
      <c r="D419" s="6">
        <f>IFERROR(VLOOKUP(B419,'Lists &amp; Settings'!$A$3:$D$200,3,FALSE),"")</f>
        <v/>
      </c>
      <c r="E419" s="6" t="n"/>
      <c r="F419" s="6" t="n"/>
      <c r="G419" s="6" t="n"/>
      <c r="H419" s="6" t="n"/>
      <c r="I419" s="6">
        <f>IFERROR(IF(I419="",""&amp;VLOOKUP(B419,'Lists &amp; Settings'!$A$3:$D$200,4,FALSE),I419),"")</f>
        <v/>
      </c>
      <c r="J419" s="16" t="n"/>
      <c r="K419" s="17" t="n"/>
      <c r="L419" s="8">
        <f>IFERROR(IF(COUNTIF(A419:K419,"&lt;&gt;")=0,"",K419-TODAY()),"")</f>
        <v/>
      </c>
      <c r="M419" s="6">
        <f>IFERROR(IF(COUNTIF(A419:K419,"&lt;&gt;")=0,"",IF(K419&lt;TODAY(),"Expired",IF(K419&lt;=TODAY()+'Lists &amp; Settings'!$B$10,"Expiring Soon","OK"))),"" )</f>
        <v/>
      </c>
      <c r="N419" s="8">
        <f>IFERROR(IF(COUNTIF(A419:K419,"&lt;&gt;")=0,"", H419-SUMIFS(StockOut!$E:$E,StockOut!$B:$B,B419,StockOut!$C:$C,E419)), "" )</f>
        <v/>
      </c>
      <c r="O419" s="16">
        <f>IFERROR(IF(N419="","",N419*J419),"")</f>
        <v/>
      </c>
      <c r="P419" s="6" t="n"/>
    </row>
    <row r="420">
      <c r="A420" s="17" t="n"/>
      <c r="B420" s="6" t="n"/>
      <c r="C420" s="6">
        <f>IFERROR(VLOOKUP(B420,'Lists &amp; Settings'!$A$3:$D$200,2,FALSE),"")</f>
        <v/>
      </c>
      <c r="D420" s="6">
        <f>IFERROR(VLOOKUP(B420,'Lists &amp; Settings'!$A$3:$D$200,3,FALSE),"")</f>
        <v/>
      </c>
      <c r="E420" s="6" t="n"/>
      <c r="F420" s="6" t="n"/>
      <c r="G420" s="6" t="n"/>
      <c r="H420" s="6" t="n"/>
      <c r="I420" s="6">
        <f>IFERROR(IF(I420="",""&amp;VLOOKUP(B420,'Lists &amp; Settings'!$A$3:$D$200,4,FALSE),I420),"")</f>
        <v/>
      </c>
      <c r="J420" s="16" t="n"/>
      <c r="K420" s="17" t="n"/>
      <c r="L420" s="8">
        <f>IFERROR(IF(COUNTIF(A420:K420,"&lt;&gt;")=0,"",K420-TODAY()),"")</f>
        <v/>
      </c>
      <c r="M420" s="6">
        <f>IFERROR(IF(COUNTIF(A420:K420,"&lt;&gt;")=0,"",IF(K420&lt;TODAY(),"Expired",IF(K420&lt;=TODAY()+'Lists &amp; Settings'!$B$10,"Expiring Soon","OK"))),"" )</f>
        <v/>
      </c>
      <c r="N420" s="8">
        <f>IFERROR(IF(COUNTIF(A420:K420,"&lt;&gt;")=0,"", H420-SUMIFS(StockOut!$E:$E,StockOut!$B:$B,B420,StockOut!$C:$C,E420)), "" )</f>
        <v/>
      </c>
      <c r="O420" s="16">
        <f>IFERROR(IF(N420="","",N420*J420),"")</f>
        <v/>
      </c>
      <c r="P420" s="6" t="n"/>
    </row>
    <row r="421">
      <c r="A421" s="17" t="n"/>
      <c r="B421" s="6" t="n"/>
      <c r="C421" s="6">
        <f>IFERROR(VLOOKUP(B421,'Lists &amp; Settings'!$A$3:$D$200,2,FALSE),"")</f>
        <v/>
      </c>
      <c r="D421" s="6">
        <f>IFERROR(VLOOKUP(B421,'Lists &amp; Settings'!$A$3:$D$200,3,FALSE),"")</f>
        <v/>
      </c>
      <c r="E421" s="6" t="n"/>
      <c r="F421" s="6" t="n"/>
      <c r="G421" s="6" t="n"/>
      <c r="H421" s="6" t="n"/>
      <c r="I421" s="6">
        <f>IFERROR(IF(I421="",""&amp;VLOOKUP(B421,'Lists &amp; Settings'!$A$3:$D$200,4,FALSE),I421),"")</f>
        <v/>
      </c>
      <c r="J421" s="16" t="n"/>
      <c r="K421" s="17" t="n"/>
      <c r="L421" s="8">
        <f>IFERROR(IF(COUNTIF(A421:K421,"&lt;&gt;")=0,"",K421-TODAY()),"")</f>
        <v/>
      </c>
      <c r="M421" s="6">
        <f>IFERROR(IF(COUNTIF(A421:K421,"&lt;&gt;")=0,"",IF(K421&lt;TODAY(),"Expired",IF(K421&lt;=TODAY()+'Lists &amp; Settings'!$B$10,"Expiring Soon","OK"))),"" )</f>
        <v/>
      </c>
      <c r="N421" s="8">
        <f>IFERROR(IF(COUNTIF(A421:K421,"&lt;&gt;")=0,"", H421-SUMIFS(StockOut!$E:$E,StockOut!$B:$B,B421,StockOut!$C:$C,E421)), "" )</f>
        <v/>
      </c>
      <c r="O421" s="16">
        <f>IFERROR(IF(N421="","",N421*J421),"")</f>
        <v/>
      </c>
      <c r="P421" s="6" t="n"/>
    </row>
    <row r="422">
      <c r="A422" s="17" t="n"/>
      <c r="B422" s="6" t="n"/>
      <c r="C422" s="6">
        <f>IFERROR(VLOOKUP(B422,'Lists &amp; Settings'!$A$3:$D$200,2,FALSE),"")</f>
        <v/>
      </c>
      <c r="D422" s="6">
        <f>IFERROR(VLOOKUP(B422,'Lists &amp; Settings'!$A$3:$D$200,3,FALSE),"")</f>
        <v/>
      </c>
      <c r="E422" s="6" t="n"/>
      <c r="F422" s="6" t="n"/>
      <c r="G422" s="6" t="n"/>
      <c r="H422" s="6" t="n"/>
      <c r="I422" s="6">
        <f>IFERROR(IF(I422="",""&amp;VLOOKUP(B422,'Lists &amp; Settings'!$A$3:$D$200,4,FALSE),I422),"")</f>
        <v/>
      </c>
      <c r="J422" s="16" t="n"/>
      <c r="K422" s="17" t="n"/>
      <c r="L422" s="8">
        <f>IFERROR(IF(COUNTIF(A422:K422,"&lt;&gt;")=0,"",K422-TODAY()),"")</f>
        <v/>
      </c>
      <c r="M422" s="6">
        <f>IFERROR(IF(COUNTIF(A422:K422,"&lt;&gt;")=0,"",IF(K422&lt;TODAY(),"Expired",IF(K422&lt;=TODAY()+'Lists &amp; Settings'!$B$10,"Expiring Soon","OK"))),"" )</f>
        <v/>
      </c>
      <c r="N422" s="8">
        <f>IFERROR(IF(COUNTIF(A422:K422,"&lt;&gt;")=0,"", H422-SUMIFS(StockOut!$E:$E,StockOut!$B:$B,B422,StockOut!$C:$C,E422)), "" )</f>
        <v/>
      </c>
      <c r="O422" s="16">
        <f>IFERROR(IF(N422="","",N422*J422),"")</f>
        <v/>
      </c>
      <c r="P422" s="6" t="n"/>
    </row>
    <row r="423">
      <c r="A423" s="17" t="n"/>
      <c r="B423" s="6" t="n"/>
      <c r="C423" s="6">
        <f>IFERROR(VLOOKUP(B423,'Lists &amp; Settings'!$A$3:$D$200,2,FALSE),"")</f>
        <v/>
      </c>
      <c r="D423" s="6">
        <f>IFERROR(VLOOKUP(B423,'Lists &amp; Settings'!$A$3:$D$200,3,FALSE),"")</f>
        <v/>
      </c>
      <c r="E423" s="6" t="n"/>
      <c r="F423" s="6" t="n"/>
      <c r="G423" s="6" t="n"/>
      <c r="H423" s="6" t="n"/>
      <c r="I423" s="6">
        <f>IFERROR(IF(I423="",""&amp;VLOOKUP(B423,'Lists &amp; Settings'!$A$3:$D$200,4,FALSE),I423),"")</f>
        <v/>
      </c>
      <c r="J423" s="16" t="n"/>
      <c r="K423" s="17" t="n"/>
      <c r="L423" s="8">
        <f>IFERROR(IF(COUNTIF(A423:K423,"&lt;&gt;")=0,"",K423-TODAY()),"")</f>
        <v/>
      </c>
      <c r="M423" s="6">
        <f>IFERROR(IF(COUNTIF(A423:K423,"&lt;&gt;")=0,"",IF(K423&lt;TODAY(),"Expired",IF(K423&lt;=TODAY()+'Lists &amp; Settings'!$B$10,"Expiring Soon","OK"))),"" )</f>
        <v/>
      </c>
      <c r="N423" s="8">
        <f>IFERROR(IF(COUNTIF(A423:K423,"&lt;&gt;")=0,"", H423-SUMIFS(StockOut!$E:$E,StockOut!$B:$B,B423,StockOut!$C:$C,E423)), "" )</f>
        <v/>
      </c>
      <c r="O423" s="16">
        <f>IFERROR(IF(N423="","",N423*J423),"")</f>
        <v/>
      </c>
      <c r="P423" s="6" t="n"/>
    </row>
    <row r="424">
      <c r="A424" s="17" t="n"/>
      <c r="B424" s="6" t="n"/>
      <c r="C424" s="6">
        <f>IFERROR(VLOOKUP(B424,'Lists &amp; Settings'!$A$3:$D$200,2,FALSE),"")</f>
        <v/>
      </c>
      <c r="D424" s="6">
        <f>IFERROR(VLOOKUP(B424,'Lists &amp; Settings'!$A$3:$D$200,3,FALSE),"")</f>
        <v/>
      </c>
      <c r="E424" s="6" t="n"/>
      <c r="F424" s="6" t="n"/>
      <c r="G424" s="6" t="n"/>
      <c r="H424" s="6" t="n"/>
      <c r="I424" s="6">
        <f>IFERROR(IF(I424="",""&amp;VLOOKUP(B424,'Lists &amp; Settings'!$A$3:$D$200,4,FALSE),I424),"")</f>
        <v/>
      </c>
      <c r="J424" s="16" t="n"/>
      <c r="K424" s="17" t="n"/>
      <c r="L424" s="8">
        <f>IFERROR(IF(COUNTIF(A424:K424,"&lt;&gt;")=0,"",K424-TODAY()),"")</f>
        <v/>
      </c>
      <c r="M424" s="6">
        <f>IFERROR(IF(COUNTIF(A424:K424,"&lt;&gt;")=0,"",IF(K424&lt;TODAY(),"Expired",IF(K424&lt;=TODAY()+'Lists &amp; Settings'!$B$10,"Expiring Soon","OK"))),"" )</f>
        <v/>
      </c>
      <c r="N424" s="8">
        <f>IFERROR(IF(COUNTIF(A424:K424,"&lt;&gt;")=0,"", H424-SUMIFS(StockOut!$E:$E,StockOut!$B:$B,B424,StockOut!$C:$C,E424)), "" )</f>
        <v/>
      </c>
      <c r="O424" s="16">
        <f>IFERROR(IF(N424="","",N424*J424),"")</f>
        <v/>
      </c>
      <c r="P424" s="6" t="n"/>
    </row>
    <row r="425">
      <c r="A425" s="17" t="n"/>
      <c r="B425" s="6" t="n"/>
      <c r="C425" s="6">
        <f>IFERROR(VLOOKUP(B425,'Lists &amp; Settings'!$A$3:$D$200,2,FALSE),"")</f>
        <v/>
      </c>
      <c r="D425" s="6">
        <f>IFERROR(VLOOKUP(B425,'Lists &amp; Settings'!$A$3:$D$200,3,FALSE),"")</f>
        <v/>
      </c>
      <c r="E425" s="6" t="n"/>
      <c r="F425" s="6" t="n"/>
      <c r="G425" s="6" t="n"/>
      <c r="H425" s="6" t="n"/>
      <c r="I425" s="6">
        <f>IFERROR(IF(I425="",""&amp;VLOOKUP(B425,'Lists &amp; Settings'!$A$3:$D$200,4,FALSE),I425),"")</f>
        <v/>
      </c>
      <c r="J425" s="16" t="n"/>
      <c r="K425" s="17" t="n"/>
      <c r="L425" s="8">
        <f>IFERROR(IF(COUNTIF(A425:K425,"&lt;&gt;")=0,"",K425-TODAY()),"")</f>
        <v/>
      </c>
      <c r="M425" s="6">
        <f>IFERROR(IF(COUNTIF(A425:K425,"&lt;&gt;")=0,"",IF(K425&lt;TODAY(),"Expired",IF(K425&lt;=TODAY()+'Lists &amp; Settings'!$B$10,"Expiring Soon","OK"))),"" )</f>
        <v/>
      </c>
      <c r="N425" s="8">
        <f>IFERROR(IF(COUNTIF(A425:K425,"&lt;&gt;")=0,"", H425-SUMIFS(StockOut!$E:$E,StockOut!$B:$B,B425,StockOut!$C:$C,E425)), "" )</f>
        <v/>
      </c>
      <c r="O425" s="16">
        <f>IFERROR(IF(N425="","",N425*J425),"")</f>
        <v/>
      </c>
      <c r="P425" s="6" t="n"/>
    </row>
    <row r="426">
      <c r="A426" s="17" t="n"/>
      <c r="B426" s="6" t="n"/>
      <c r="C426" s="6">
        <f>IFERROR(VLOOKUP(B426,'Lists &amp; Settings'!$A$3:$D$200,2,FALSE),"")</f>
        <v/>
      </c>
      <c r="D426" s="6">
        <f>IFERROR(VLOOKUP(B426,'Lists &amp; Settings'!$A$3:$D$200,3,FALSE),"")</f>
        <v/>
      </c>
      <c r="E426" s="6" t="n"/>
      <c r="F426" s="6" t="n"/>
      <c r="G426" s="6" t="n"/>
      <c r="H426" s="6" t="n"/>
      <c r="I426" s="6">
        <f>IFERROR(IF(I426="",""&amp;VLOOKUP(B426,'Lists &amp; Settings'!$A$3:$D$200,4,FALSE),I426),"")</f>
        <v/>
      </c>
      <c r="J426" s="16" t="n"/>
      <c r="K426" s="17" t="n"/>
      <c r="L426" s="8">
        <f>IFERROR(IF(COUNTIF(A426:K426,"&lt;&gt;")=0,"",K426-TODAY()),"")</f>
        <v/>
      </c>
      <c r="M426" s="6">
        <f>IFERROR(IF(COUNTIF(A426:K426,"&lt;&gt;")=0,"",IF(K426&lt;TODAY(),"Expired",IF(K426&lt;=TODAY()+'Lists &amp; Settings'!$B$10,"Expiring Soon","OK"))),"" )</f>
        <v/>
      </c>
      <c r="N426" s="8">
        <f>IFERROR(IF(COUNTIF(A426:K426,"&lt;&gt;")=0,"", H426-SUMIFS(StockOut!$E:$E,StockOut!$B:$B,B426,StockOut!$C:$C,E426)), "" )</f>
        <v/>
      </c>
      <c r="O426" s="16">
        <f>IFERROR(IF(N426="","",N426*J426),"")</f>
        <v/>
      </c>
      <c r="P426" s="6" t="n"/>
    </row>
    <row r="427">
      <c r="A427" s="17" t="n"/>
      <c r="B427" s="6" t="n"/>
      <c r="C427" s="6">
        <f>IFERROR(VLOOKUP(B427,'Lists &amp; Settings'!$A$3:$D$200,2,FALSE),"")</f>
        <v/>
      </c>
      <c r="D427" s="6">
        <f>IFERROR(VLOOKUP(B427,'Lists &amp; Settings'!$A$3:$D$200,3,FALSE),"")</f>
        <v/>
      </c>
      <c r="E427" s="6" t="n"/>
      <c r="F427" s="6" t="n"/>
      <c r="G427" s="6" t="n"/>
      <c r="H427" s="6" t="n"/>
      <c r="I427" s="6">
        <f>IFERROR(IF(I427="",""&amp;VLOOKUP(B427,'Lists &amp; Settings'!$A$3:$D$200,4,FALSE),I427),"")</f>
        <v/>
      </c>
      <c r="J427" s="16" t="n"/>
      <c r="K427" s="17" t="n"/>
      <c r="L427" s="8">
        <f>IFERROR(IF(COUNTIF(A427:K427,"&lt;&gt;")=0,"",K427-TODAY()),"")</f>
        <v/>
      </c>
      <c r="M427" s="6">
        <f>IFERROR(IF(COUNTIF(A427:K427,"&lt;&gt;")=0,"",IF(K427&lt;TODAY(),"Expired",IF(K427&lt;=TODAY()+'Lists &amp; Settings'!$B$10,"Expiring Soon","OK"))),"" )</f>
        <v/>
      </c>
      <c r="N427" s="8">
        <f>IFERROR(IF(COUNTIF(A427:K427,"&lt;&gt;")=0,"", H427-SUMIFS(StockOut!$E:$E,StockOut!$B:$B,B427,StockOut!$C:$C,E427)), "" )</f>
        <v/>
      </c>
      <c r="O427" s="16">
        <f>IFERROR(IF(N427="","",N427*J427),"")</f>
        <v/>
      </c>
      <c r="P427" s="6" t="n"/>
    </row>
    <row r="428">
      <c r="A428" s="17" t="n"/>
      <c r="B428" s="6" t="n"/>
      <c r="C428" s="6">
        <f>IFERROR(VLOOKUP(B428,'Lists &amp; Settings'!$A$3:$D$200,2,FALSE),"")</f>
        <v/>
      </c>
      <c r="D428" s="6">
        <f>IFERROR(VLOOKUP(B428,'Lists &amp; Settings'!$A$3:$D$200,3,FALSE),"")</f>
        <v/>
      </c>
      <c r="E428" s="6" t="n"/>
      <c r="F428" s="6" t="n"/>
      <c r="G428" s="6" t="n"/>
      <c r="H428" s="6" t="n"/>
      <c r="I428" s="6">
        <f>IFERROR(IF(I428="",""&amp;VLOOKUP(B428,'Lists &amp; Settings'!$A$3:$D$200,4,FALSE),I428),"")</f>
        <v/>
      </c>
      <c r="J428" s="16" t="n"/>
      <c r="K428" s="17" t="n"/>
      <c r="L428" s="8">
        <f>IFERROR(IF(COUNTIF(A428:K428,"&lt;&gt;")=0,"",K428-TODAY()),"")</f>
        <v/>
      </c>
      <c r="M428" s="6">
        <f>IFERROR(IF(COUNTIF(A428:K428,"&lt;&gt;")=0,"",IF(K428&lt;TODAY(),"Expired",IF(K428&lt;=TODAY()+'Lists &amp; Settings'!$B$10,"Expiring Soon","OK"))),"" )</f>
        <v/>
      </c>
      <c r="N428" s="8">
        <f>IFERROR(IF(COUNTIF(A428:K428,"&lt;&gt;")=0,"", H428-SUMIFS(StockOut!$E:$E,StockOut!$B:$B,B428,StockOut!$C:$C,E428)), "" )</f>
        <v/>
      </c>
      <c r="O428" s="16">
        <f>IFERROR(IF(N428="","",N428*J428),"")</f>
        <v/>
      </c>
      <c r="P428" s="6" t="n"/>
    </row>
    <row r="429">
      <c r="A429" s="17" t="n"/>
      <c r="B429" s="6" t="n"/>
      <c r="C429" s="6">
        <f>IFERROR(VLOOKUP(B429,'Lists &amp; Settings'!$A$3:$D$200,2,FALSE),"")</f>
        <v/>
      </c>
      <c r="D429" s="6">
        <f>IFERROR(VLOOKUP(B429,'Lists &amp; Settings'!$A$3:$D$200,3,FALSE),"")</f>
        <v/>
      </c>
      <c r="E429" s="6" t="n"/>
      <c r="F429" s="6" t="n"/>
      <c r="G429" s="6" t="n"/>
      <c r="H429" s="6" t="n"/>
      <c r="I429" s="6">
        <f>IFERROR(IF(I429="",""&amp;VLOOKUP(B429,'Lists &amp; Settings'!$A$3:$D$200,4,FALSE),I429),"")</f>
        <v/>
      </c>
      <c r="J429" s="16" t="n"/>
      <c r="K429" s="17" t="n"/>
      <c r="L429" s="8">
        <f>IFERROR(IF(COUNTIF(A429:K429,"&lt;&gt;")=0,"",K429-TODAY()),"")</f>
        <v/>
      </c>
      <c r="M429" s="6">
        <f>IFERROR(IF(COUNTIF(A429:K429,"&lt;&gt;")=0,"",IF(K429&lt;TODAY(),"Expired",IF(K429&lt;=TODAY()+'Lists &amp; Settings'!$B$10,"Expiring Soon","OK"))),"" )</f>
        <v/>
      </c>
      <c r="N429" s="8">
        <f>IFERROR(IF(COUNTIF(A429:K429,"&lt;&gt;")=0,"", H429-SUMIFS(StockOut!$E:$E,StockOut!$B:$B,B429,StockOut!$C:$C,E429)), "" )</f>
        <v/>
      </c>
      <c r="O429" s="16">
        <f>IFERROR(IF(N429="","",N429*J429),"")</f>
        <v/>
      </c>
      <c r="P429" s="6" t="n"/>
    </row>
    <row r="430">
      <c r="A430" s="17" t="n"/>
      <c r="B430" s="6" t="n"/>
      <c r="C430" s="6">
        <f>IFERROR(VLOOKUP(B430,'Lists &amp; Settings'!$A$3:$D$200,2,FALSE),"")</f>
        <v/>
      </c>
      <c r="D430" s="6">
        <f>IFERROR(VLOOKUP(B430,'Lists &amp; Settings'!$A$3:$D$200,3,FALSE),"")</f>
        <v/>
      </c>
      <c r="E430" s="6" t="n"/>
      <c r="F430" s="6" t="n"/>
      <c r="G430" s="6" t="n"/>
      <c r="H430" s="6" t="n"/>
      <c r="I430" s="6">
        <f>IFERROR(IF(I430="",""&amp;VLOOKUP(B430,'Lists &amp; Settings'!$A$3:$D$200,4,FALSE),I430),"")</f>
        <v/>
      </c>
      <c r="J430" s="16" t="n"/>
      <c r="K430" s="17" t="n"/>
      <c r="L430" s="8">
        <f>IFERROR(IF(COUNTIF(A430:K430,"&lt;&gt;")=0,"",K430-TODAY()),"")</f>
        <v/>
      </c>
      <c r="M430" s="6">
        <f>IFERROR(IF(COUNTIF(A430:K430,"&lt;&gt;")=0,"",IF(K430&lt;TODAY(),"Expired",IF(K430&lt;=TODAY()+'Lists &amp; Settings'!$B$10,"Expiring Soon","OK"))),"" )</f>
        <v/>
      </c>
      <c r="N430" s="8">
        <f>IFERROR(IF(COUNTIF(A430:K430,"&lt;&gt;")=0,"", H430-SUMIFS(StockOut!$E:$E,StockOut!$B:$B,B430,StockOut!$C:$C,E430)), "" )</f>
        <v/>
      </c>
      <c r="O430" s="16">
        <f>IFERROR(IF(N430="","",N430*J430),"")</f>
        <v/>
      </c>
      <c r="P430" s="6" t="n"/>
    </row>
    <row r="431">
      <c r="A431" s="17" t="n"/>
      <c r="B431" s="6" t="n"/>
      <c r="C431" s="6">
        <f>IFERROR(VLOOKUP(B431,'Lists &amp; Settings'!$A$3:$D$200,2,FALSE),"")</f>
        <v/>
      </c>
      <c r="D431" s="6">
        <f>IFERROR(VLOOKUP(B431,'Lists &amp; Settings'!$A$3:$D$200,3,FALSE),"")</f>
        <v/>
      </c>
      <c r="E431" s="6" t="n"/>
      <c r="F431" s="6" t="n"/>
      <c r="G431" s="6" t="n"/>
      <c r="H431" s="6" t="n"/>
      <c r="I431" s="6">
        <f>IFERROR(IF(I431="",""&amp;VLOOKUP(B431,'Lists &amp; Settings'!$A$3:$D$200,4,FALSE),I431),"")</f>
        <v/>
      </c>
      <c r="J431" s="16" t="n"/>
      <c r="K431" s="17" t="n"/>
      <c r="L431" s="8">
        <f>IFERROR(IF(COUNTIF(A431:K431,"&lt;&gt;")=0,"",K431-TODAY()),"")</f>
        <v/>
      </c>
      <c r="M431" s="6">
        <f>IFERROR(IF(COUNTIF(A431:K431,"&lt;&gt;")=0,"",IF(K431&lt;TODAY(),"Expired",IF(K431&lt;=TODAY()+'Lists &amp; Settings'!$B$10,"Expiring Soon","OK"))),"" )</f>
        <v/>
      </c>
      <c r="N431" s="8">
        <f>IFERROR(IF(COUNTIF(A431:K431,"&lt;&gt;")=0,"", H431-SUMIFS(StockOut!$E:$E,StockOut!$B:$B,B431,StockOut!$C:$C,E431)), "" )</f>
        <v/>
      </c>
      <c r="O431" s="16">
        <f>IFERROR(IF(N431="","",N431*J431),"")</f>
        <v/>
      </c>
      <c r="P431" s="6" t="n"/>
    </row>
    <row r="432">
      <c r="A432" s="17" t="n"/>
      <c r="B432" s="6" t="n"/>
      <c r="C432" s="6">
        <f>IFERROR(VLOOKUP(B432,'Lists &amp; Settings'!$A$3:$D$200,2,FALSE),"")</f>
        <v/>
      </c>
      <c r="D432" s="6">
        <f>IFERROR(VLOOKUP(B432,'Lists &amp; Settings'!$A$3:$D$200,3,FALSE),"")</f>
        <v/>
      </c>
      <c r="E432" s="6" t="n"/>
      <c r="F432" s="6" t="n"/>
      <c r="G432" s="6" t="n"/>
      <c r="H432" s="6" t="n"/>
      <c r="I432" s="6">
        <f>IFERROR(IF(I432="",""&amp;VLOOKUP(B432,'Lists &amp; Settings'!$A$3:$D$200,4,FALSE),I432),"")</f>
        <v/>
      </c>
      <c r="J432" s="16" t="n"/>
      <c r="K432" s="17" t="n"/>
      <c r="L432" s="8">
        <f>IFERROR(IF(COUNTIF(A432:K432,"&lt;&gt;")=0,"",K432-TODAY()),"")</f>
        <v/>
      </c>
      <c r="M432" s="6">
        <f>IFERROR(IF(COUNTIF(A432:K432,"&lt;&gt;")=0,"",IF(K432&lt;TODAY(),"Expired",IF(K432&lt;=TODAY()+'Lists &amp; Settings'!$B$10,"Expiring Soon","OK"))),"" )</f>
        <v/>
      </c>
      <c r="N432" s="8">
        <f>IFERROR(IF(COUNTIF(A432:K432,"&lt;&gt;")=0,"", H432-SUMIFS(StockOut!$E:$E,StockOut!$B:$B,B432,StockOut!$C:$C,E432)), "" )</f>
        <v/>
      </c>
      <c r="O432" s="16">
        <f>IFERROR(IF(N432="","",N432*J432),"")</f>
        <v/>
      </c>
      <c r="P432" s="6" t="n"/>
    </row>
    <row r="433">
      <c r="A433" s="17" t="n"/>
      <c r="B433" s="6" t="n"/>
      <c r="C433" s="6">
        <f>IFERROR(VLOOKUP(B433,'Lists &amp; Settings'!$A$3:$D$200,2,FALSE),"")</f>
        <v/>
      </c>
      <c r="D433" s="6">
        <f>IFERROR(VLOOKUP(B433,'Lists &amp; Settings'!$A$3:$D$200,3,FALSE),"")</f>
        <v/>
      </c>
      <c r="E433" s="6" t="n"/>
      <c r="F433" s="6" t="n"/>
      <c r="G433" s="6" t="n"/>
      <c r="H433" s="6" t="n"/>
      <c r="I433" s="6">
        <f>IFERROR(IF(I433="",""&amp;VLOOKUP(B433,'Lists &amp; Settings'!$A$3:$D$200,4,FALSE),I433),"")</f>
        <v/>
      </c>
      <c r="J433" s="16" t="n"/>
      <c r="K433" s="17" t="n"/>
      <c r="L433" s="8">
        <f>IFERROR(IF(COUNTIF(A433:K433,"&lt;&gt;")=0,"",K433-TODAY()),"")</f>
        <v/>
      </c>
      <c r="M433" s="6">
        <f>IFERROR(IF(COUNTIF(A433:K433,"&lt;&gt;")=0,"",IF(K433&lt;TODAY(),"Expired",IF(K433&lt;=TODAY()+'Lists &amp; Settings'!$B$10,"Expiring Soon","OK"))),"" )</f>
        <v/>
      </c>
      <c r="N433" s="8">
        <f>IFERROR(IF(COUNTIF(A433:K433,"&lt;&gt;")=0,"", H433-SUMIFS(StockOut!$E:$E,StockOut!$B:$B,B433,StockOut!$C:$C,E433)), "" )</f>
        <v/>
      </c>
      <c r="O433" s="16">
        <f>IFERROR(IF(N433="","",N433*J433),"")</f>
        <v/>
      </c>
      <c r="P433" s="6" t="n"/>
    </row>
    <row r="434">
      <c r="A434" s="17" t="n"/>
      <c r="B434" s="6" t="n"/>
      <c r="C434" s="6">
        <f>IFERROR(VLOOKUP(B434,'Lists &amp; Settings'!$A$3:$D$200,2,FALSE),"")</f>
        <v/>
      </c>
      <c r="D434" s="6">
        <f>IFERROR(VLOOKUP(B434,'Lists &amp; Settings'!$A$3:$D$200,3,FALSE),"")</f>
        <v/>
      </c>
      <c r="E434" s="6" t="n"/>
      <c r="F434" s="6" t="n"/>
      <c r="G434" s="6" t="n"/>
      <c r="H434" s="6" t="n"/>
      <c r="I434" s="6">
        <f>IFERROR(IF(I434="",""&amp;VLOOKUP(B434,'Lists &amp; Settings'!$A$3:$D$200,4,FALSE),I434),"")</f>
        <v/>
      </c>
      <c r="J434" s="16" t="n"/>
      <c r="K434" s="17" t="n"/>
      <c r="L434" s="8">
        <f>IFERROR(IF(COUNTIF(A434:K434,"&lt;&gt;")=0,"",K434-TODAY()),"")</f>
        <v/>
      </c>
      <c r="M434" s="6">
        <f>IFERROR(IF(COUNTIF(A434:K434,"&lt;&gt;")=0,"",IF(K434&lt;TODAY(),"Expired",IF(K434&lt;=TODAY()+'Lists &amp; Settings'!$B$10,"Expiring Soon","OK"))),"" )</f>
        <v/>
      </c>
      <c r="N434" s="8">
        <f>IFERROR(IF(COUNTIF(A434:K434,"&lt;&gt;")=0,"", H434-SUMIFS(StockOut!$E:$E,StockOut!$B:$B,B434,StockOut!$C:$C,E434)), "" )</f>
        <v/>
      </c>
      <c r="O434" s="16">
        <f>IFERROR(IF(N434="","",N434*J434),"")</f>
        <v/>
      </c>
      <c r="P434" s="6" t="n"/>
    </row>
    <row r="435">
      <c r="A435" s="17" t="n"/>
      <c r="B435" s="6" t="n"/>
      <c r="C435" s="6">
        <f>IFERROR(VLOOKUP(B435,'Lists &amp; Settings'!$A$3:$D$200,2,FALSE),"")</f>
        <v/>
      </c>
      <c r="D435" s="6">
        <f>IFERROR(VLOOKUP(B435,'Lists &amp; Settings'!$A$3:$D$200,3,FALSE),"")</f>
        <v/>
      </c>
      <c r="E435" s="6" t="n"/>
      <c r="F435" s="6" t="n"/>
      <c r="G435" s="6" t="n"/>
      <c r="H435" s="6" t="n"/>
      <c r="I435" s="6">
        <f>IFERROR(IF(I435="",""&amp;VLOOKUP(B435,'Lists &amp; Settings'!$A$3:$D$200,4,FALSE),I435),"")</f>
        <v/>
      </c>
      <c r="J435" s="16" t="n"/>
      <c r="K435" s="17" t="n"/>
      <c r="L435" s="8">
        <f>IFERROR(IF(COUNTIF(A435:K435,"&lt;&gt;")=0,"",K435-TODAY()),"")</f>
        <v/>
      </c>
      <c r="M435" s="6">
        <f>IFERROR(IF(COUNTIF(A435:K435,"&lt;&gt;")=0,"",IF(K435&lt;TODAY(),"Expired",IF(K435&lt;=TODAY()+'Lists &amp; Settings'!$B$10,"Expiring Soon","OK"))),"" )</f>
        <v/>
      </c>
      <c r="N435" s="8">
        <f>IFERROR(IF(COUNTIF(A435:K435,"&lt;&gt;")=0,"", H435-SUMIFS(StockOut!$E:$E,StockOut!$B:$B,B435,StockOut!$C:$C,E435)), "" )</f>
        <v/>
      </c>
      <c r="O435" s="16">
        <f>IFERROR(IF(N435="","",N435*J435),"")</f>
        <v/>
      </c>
      <c r="P435" s="6" t="n"/>
    </row>
    <row r="436">
      <c r="A436" s="17" t="n"/>
      <c r="B436" s="6" t="n"/>
      <c r="C436" s="6">
        <f>IFERROR(VLOOKUP(B436,'Lists &amp; Settings'!$A$3:$D$200,2,FALSE),"")</f>
        <v/>
      </c>
      <c r="D436" s="6">
        <f>IFERROR(VLOOKUP(B436,'Lists &amp; Settings'!$A$3:$D$200,3,FALSE),"")</f>
        <v/>
      </c>
      <c r="E436" s="6" t="n"/>
      <c r="F436" s="6" t="n"/>
      <c r="G436" s="6" t="n"/>
      <c r="H436" s="6" t="n"/>
      <c r="I436" s="6">
        <f>IFERROR(IF(I436="",""&amp;VLOOKUP(B436,'Lists &amp; Settings'!$A$3:$D$200,4,FALSE),I436),"")</f>
        <v/>
      </c>
      <c r="J436" s="16" t="n"/>
      <c r="K436" s="17" t="n"/>
      <c r="L436" s="8">
        <f>IFERROR(IF(COUNTIF(A436:K436,"&lt;&gt;")=0,"",K436-TODAY()),"")</f>
        <v/>
      </c>
      <c r="M436" s="6">
        <f>IFERROR(IF(COUNTIF(A436:K436,"&lt;&gt;")=0,"",IF(K436&lt;TODAY(),"Expired",IF(K436&lt;=TODAY()+'Lists &amp; Settings'!$B$10,"Expiring Soon","OK"))),"" )</f>
        <v/>
      </c>
      <c r="N436" s="8">
        <f>IFERROR(IF(COUNTIF(A436:K436,"&lt;&gt;")=0,"", H436-SUMIFS(StockOut!$E:$E,StockOut!$B:$B,B436,StockOut!$C:$C,E436)), "" )</f>
        <v/>
      </c>
      <c r="O436" s="16">
        <f>IFERROR(IF(N436="","",N436*J436),"")</f>
        <v/>
      </c>
      <c r="P436" s="6" t="n"/>
    </row>
    <row r="437">
      <c r="A437" s="17" t="n"/>
      <c r="B437" s="6" t="n"/>
      <c r="C437" s="6">
        <f>IFERROR(VLOOKUP(B437,'Lists &amp; Settings'!$A$3:$D$200,2,FALSE),"")</f>
        <v/>
      </c>
      <c r="D437" s="6">
        <f>IFERROR(VLOOKUP(B437,'Lists &amp; Settings'!$A$3:$D$200,3,FALSE),"")</f>
        <v/>
      </c>
      <c r="E437" s="6" t="n"/>
      <c r="F437" s="6" t="n"/>
      <c r="G437" s="6" t="n"/>
      <c r="H437" s="6" t="n"/>
      <c r="I437" s="6">
        <f>IFERROR(IF(I437="",""&amp;VLOOKUP(B437,'Lists &amp; Settings'!$A$3:$D$200,4,FALSE),I437),"")</f>
        <v/>
      </c>
      <c r="J437" s="16" t="n"/>
      <c r="K437" s="17" t="n"/>
      <c r="L437" s="8">
        <f>IFERROR(IF(COUNTIF(A437:K437,"&lt;&gt;")=0,"",K437-TODAY()),"")</f>
        <v/>
      </c>
      <c r="M437" s="6">
        <f>IFERROR(IF(COUNTIF(A437:K437,"&lt;&gt;")=0,"",IF(K437&lt;TODAY(),"Expired",IF(K437&lt;=TODAY()+'Lists &amp; Settings'!$B$10,"Expiring Soon","OK"))),"" )</f>
        <v/>
      </c>
      <c r="N437" s="8">
        <f>IFERROR(IF(COUNTIF(A437:K437,"&lt;&gt;")=0,"", H437-SUMIFS(StockOut!$E:$E,StockOut!$B:$B,B437,StockOut!$C:$C,E437)), "" )</f>
        <v/>
      </c>
      <c r="O437" s="16">
        <f>IFERROR(IF(N437="","",N437*J437),"")</f>
        <v/>
      </c>
      <c r="P437" s="6" t="n"/>
    </row>
    <row r="438">
      <c r="A438" s="17" t="n"/>
      <c r="B438" s="6" t="n"/>
      <c r="C438" s="6">
        <f>IFERROR(VLOOKUP(B438,'Lists &amp; Settings'!$A$3:$D$200,2,FALSE),"")</f>
        <v/>
      </c>
      <c r="D438" s="6">
        <f>IFERROR(VLOOKUP(B438,'Lists &amp; Settings'!$A$3:$D$200,3,FALSE),"")</f>
        <v/>
      </c>
      <c r="E438" s="6" t="n"/>
      <c r="F438" s="6" t="n"/>
      <c r="G438" s="6" t="n"/>
      <c r="H438" s="6" t="n"/>
      <c r="I438" s="6">
        <f>IFERROR(IF(I438="",""&amp;VLOOKUP(B438,'Lists &amp; Settings'!$A$3:$D$200,4,FALSE),I438),"")</f>
        <v/>
      </c>
      <c r="J438" s="16" t="n"/>
      <c r="K438" s="17" t="n"/>
      <c r="L438" s="8">
        <f>IFERROR(IF(COUNTIF(A438:K438,"&lt;&gt;")=0,"",K438-TODAY()),"")</f>
        <v/>
      </c>
      <c r="M438" s="6">
        <f>IFERROR(IF(COUNTIF(A438:K438,"&lt;&gt;")=0,"",IF(K438&lt;TODAY(),"Expired",IF(K438&lt;=TODAY()+'Lists &amp; Settings'!$B$10,"Expiring Soon","OK"))),"" )</f>
        <v/>
      </c>
      <c r="N438" s="8">
        <f>IFERROR(IF(COUNTIF(A438:K438,"&lt;&gt;")=0,"", H438-SUMIFS(StockOut!$E:$E,StockOut!$B:$B,B438,StockOut!$C:$C,E438)), "" )</f>
        <v/>
      </c>
      <c r="O438" s="16">
        <f>IFERROR(IF(N438="","",N438*J438),"")</f>
        <v/>
      </c>
      <c r="P438" s="6" t="n"/>
    </row>
    <row r="439">
      <c r="A439" s="17" t="n"/>
      <c r="B439" s="6" t="n"/>
      <c r="C439" s="6">
        <f>IFERROR(VLOOKUP(B439,'Lists &amp; Settings'!$A$3:$D$200,2,FALSE),"")</f>
        <v/>
      </c>
      <c r="D439" s="6">
        <f>IFERROR(VLOOKUP(B439,'Lists &amp; Settings'!$A$3:$D$200,3,FALSE),"")</f>
        <v/>
      </c>
      <c r="E439" s="6" t="n"/>
      <c r="F439" s="6" t="n"/>
      <c r="G439" s="6" t="n"/>
      <c r="H439" s="6" t="n"/>
      <c r="I439" s="6">
        <f>IFERROR(IF(I439="",""&amp;VLOOKUP(B439,'Lists &amp; Settings'!$A$3:$D$200,4,FALSE),I439),"")</f>
        <v/>
      </c>
      <c r="J439" s="16" t="n"/>
      <c r="K439" s="17" t="n"/>
      <c r="L439" s="8">
        <f>IFERROR(IF(COUNTIF(A439:K439,"&lt;&gt;")=0,"",K439-TODAY()),"")</f>
        <v/>
      </c>
      <c r="M439" s="6">
        <f>IFERROR(IF(COUNTIF(A439:K439,"&lt;&gt;")=0,"",IF(K439&lt;TODAY(),"Expired",IF(K439&lt;=TODAY()+'Lists &amp; Settings'!$B$10,"Expiring Soon","OK"))),"" )</f>
        <v/>
      </c>
      <c r="N439" s="8">
        <f>IFERROR(IF(COUNTIF(A439:K439,"&lt;&gt;")=0,"", H439-SUMIFS(StockOut!$E:$E,StockOut!$B:$B,B439,StockOut!$C:$C,E439)), "" )</f>
        <v/>
      </c>
      <c r="O439" s="16">
        <f>IFERROR(IF(N439="","",N439*J439),"")</f>
        <v/>
      </c>
      <c r="P439" s="6" t="n"/>
    </row>
    <row r="440">
      <c r="A440" s="17" t="n"/>
      <c r="B440" s="6" t="n"/>
      <c r="C440" s="6">
        <f>IFERROR(VLOOKUP(B440,'Lists &amp; Settings'!$A$3:$D$200,2,FALSE),"")</f>
        <v/>
      </c>
      <c r="D440" s="6">
        <f>IFERROR(VLOOKUP(B440,'Lists &amp; Settings'!$A$3:$D$200,3,FALSE),"")</f>
        <v/>
      </c>
      <c r="E440" s="6" t="n"/>
      <c r="F440" s="6" t="n"/>
      <c r="G440" s="6" t="n"/>
      <c r="H440" s="6" t="n"/>
      <c r="I440" s="6">
        <f>IFERROR(IF(I440="",""&amp;VLOOKUP(B440,'Lists &amp; Settings'!$A$3:$D$200,4,FALSE),I440),"")</f>
        <v/>
      </c>
      <c r="J440" s="16" t="n"/>
      <c r="K440" s="17" t="n"/>
      <c r="L440" s="8">
        <f>IFERROR(IF(COUNTIF(A440:K440,"&lt;&gt;")=0,"",K440-TODAY()),"")</f>
        <v/>
      </c>
      <c r="M440" s="6">
        <f>IFERROR(IF(COUNTIF(A440:K440,"&lt;&gt;")=0,"",IF(K440&lt;TODAY(),"Expired",IF(K440&lt;=TODAY()+'Lists &amp; Settings'!$B$10,"Expiring Soon","OK"))),"" )</f>
        <v/>
      </c>
      <c r="N440" s="8">
        <f>IFERROR(IF(COUNTIF(A440:K440,"&lt;&gt;")=0,"", H440-SUMIFS(StockOut!$E:$E,StockOut!$B:$B,B440,StockOut!$C:$C,E440)), "" )</f>
        <v/>
      </c>
      <c r="O440" s="16">
        <f>IFERROR(IF(N440="","",N440*J440),"")</f>
        <v/>
      </c>
      <c r="P440" s="6" t="n"/>
    </row>
    <row r="441">
      <c r="A441" s="17" t="n"/>
      <c r="B441" s="6" t="n"/>
      <c r="C441" s="6">
        <f>IFERROR(VLOOKUP(B441,'Lists &amp; Settings'!$A$3:$D$200,2,FALSE),"")</f>
        <v/>
      </c>
      <c r="D441" s="6">
        <f>IFERROR(VLOOKUP(B441,'Lists &amp; Settings'!$A$3:$D$200,3,FALSE),"")</f>
        <v/>
      </c>
      <c r="E441" s="6" t="n"/>
      <c r="F441" s="6" t="n"/>
      <c r="G441" s="6" t="n"/>
      <c r="H441" s="6" t="n"/>
      <c r="I441" s="6">
        <f>IFERROR(IF(I441="",""&amp;VLOOKUP(B441,'Lists &amp; Settings'!$A$3:$D$200,4,FALSE),I441),"")</f>
        <v/>
      </c>
      <c r="J441" s="16" t="n"/>
      <c r="K441" s="17" t="n"/>
      <c r="L441" s="8">
        <f>IFERROR(IF(COUNTIF(A441:K441,"&lt;&gt;")=0,"",K441-TODAY()),"")</f>
        <v/>
      </c>
      <c r="M441" s="6">
        <f>IFERROR(IF(COUNTIF(A441:K441,"&lt;&gt;")=0,"",IF(K441&lt;TODAY(),"Expired",IF(K441&lt;=TODAY()+'Lists &amp; Settings'!$B$10,"Expiring Soon","OK"))),"" )</f>
        <v/>
      </c>
      <c r="N441" s="8">
        <f>IFERROR(IF(COUNTIF(A441:K441,"&lt;&gt;")=0,"", H441-SUMIFS(StockOut!$E:$E,StockOut!$B:$B,B441,StockOut!$C:$C,E441)), "" )</f>
        <v/>
      </c>
      <c r="O441" s="16">
        <f>IFERROR(IF(N441="","",N441*J441),"")</f>
        <v/>
      </c>
      <c r="P441" s="6" t="n"/>
    </row>
    <row r="442">
      <c r="A442" s="17" t="n"/>
      <c r="B442" s="6" t="n"/>
      <c r="C442" s="6">
        <f>IFERROR(VLOOKUP(B442,'Lists &amp; Settings'!$A$3:$D$200,2,FALSE),"")</f>
        <v/>
      </c>
      <c r="D442" s="6">
        <f>IFERROR(VLOOKUP(B442,'Lists &amp; Settings'!$A$3:$D$200,3,FALSE),"")</f>
        <v/>
      </c>
      <c r="E442" s="6" t="n"/>
      <c r="F442" s="6" t="n"/>
      <c r="G442" s="6" t="n"/>
      <c r="H442" s="6" t="n"/>
      <c r="I442" s="6">
        <f>IFERROR(IF(I442="",""&amp;VLOOKUP(B442,'Lists &amp; Settings'!$A$3:$D$200,4,FALSE),I442),"")</f>
        <v/>
      </c>
      <c r="J442" s="16" t="n"/>
      <c r="K442" s="17" t="n"/>
      <c r="L442" s="8">
        <f>IFERROR(IF(COUNTIF(A442:K442,"&lt;&gt;")=0,"",K442-TODAY()),"")</f>
        <v/>
      </c>
      <c r="M442" s="6">
        <f>IFERROR(IF(COUNTIF(A442:K442,"&lt;&gt;")=0,"",IF(K442&lt;TODAY(),"Expired",IF(K442&lt;=TODAY()+'Lists &amp; Settings'!$B$10,"Expiring Soon","OK"))),"" )</f>
        <v/>
      </c>
      <c r="N442" s="8">
        <f>IFERROR(IF(COUNTIF(A442:K442,"&lt;&gt;")=0,"", H442-SUMIFS(StockOut!$E:$E,StockOut!$B:$B,B442,StockOut!$C:$C,E442)), "" )</f>
        <v/>
      </c>
      <c r="O442" s="16">
        <f>IFERROR(IF(N442="","",N442*J442),"")</f>
        <v/>
      </c>
      <c r="P442" s="6" t="n"/>
    </row>
    <row r="443">
      <c r="A443" s="17" t="n"/>
      <c r="B443" s="6" t="n"/>
      <c r="C443" s="6">
        <f>IFERROR(VLOOKUP(B443,'Lists &amp; Settings'!$A$3:$D$200,2,FALSE),"")</f>
        <v/>
      </c>
      <c r="D443" s="6">
        <f>IFERROR(VLOOKUP(B443,'Lists &amp; Settings'!$A$3:$D$200,3,FALSE),"")</f>
        <v/>
      </c>
      <c r="E443" s="6" t="n"/>
      <c r="F443" s="6" t="n"/>
      <c r="G443" s="6" t="n"/>
      <c r="H443" s="6" t="n"/>
      <c r="I443" s="6">
        <f>IFERROR(IF(I443="",""&amp;VLOOKUP(B443,'Lists &amp; Settings'!$A$3:$D$200,4,FALSE),I443),"")</f>
        <v/>
      </c>
      <c r="J443" s="16" t="n"/>
      <c r="K443" s="17" t="n"/>
      <c r="L443" s="8">
        <f>IFERROR(IF(COUNTIF(A443:K443,"&lt;&gt;")=0,"",K443-TODAY()),"")</f>
        <v/>
      </c>
      <c r="M443" s="6">
        <f>IFERROR(IF(COUNTIF(A443:K443,"&lt;&gt;")=0,"",IF(K443&lt;TODAY(),"Expired",IF(K443&lt;=TODAY()+'Lists &amp; Settings'!$B$10,"Expiring Soon","OK"))),"" )</f>
        <v/>
      </c>
      <c r="N443" s="8">
        <f>IFERROR(IF(COUNTIF(A443:K443,"&lt;&gt;")=0,"", H443-SUMIFS(StockOut!$E:$E,StockOut!$B:$B,B443,StockOut!$C:$C,E443)), "" )</f>
        <v/>
      </c>
      <c r="O443" s="16">
        <f>IFERROR(IF(N443="","",N443*J443),"")</f>
        <v/>
      </c>
      <c r="P443" s="6" t="n"/>
    </row>
    <row r="444">
      <c r="A444" s="17" t="n"/>
      <c r="B444" s="6" t="n"/>
      <c r="C444" s="6">
        <f>IFERROR(VLOOKUP(B444,'Lists &amp; Settings'!$A$3:$D$200,2,FALSE),"")</f>
        <v/>
      </c>
      <c r="D444" s="6">
        <f>IFERROR(VLOOKUP(B444,'Lists &amp; Settings'!$A$3:$D$200,3,FALSE),"")</f>
        <v/>
      </c>
      <c r="E444" s="6" t="n"/>
      <c r="F444" s="6" t="n"/>
      <c r="G444" s="6" t="n"/>
      <c r="H444" s="6" t="n"/>
      <c r="I444" s="6">
        <f>IFERROR(IF(I444="",""&amp;VLOOKUP(B444,'Lists &amp; Settings'!$A$3:$D$200,4,FALSE),I444),"")</f>
        <v/>
      </c>
      <c r="J444" s="16" t="n"/>
      <c r="K444" s="17" t="n"/>
      <c r="L444" s="8">
        <f>IFERROR(IF(COUNTIF(A444:K444,"&lt;&gt;")=0,"",K444-TODAY()),"")</f>
        <v/>
      </c>
      <c r="M444" s="6">
        <f>IFERROR(IF(COUNTIF(A444:K444,"&lt;&gt;")=0,"",IF(K444&lt;TODAY(),"Expired",IF(K444&lt;=TODAY()+'Lists &amp; Settings'!$B$10,"Expiring Soon","OK"))),"" )</f>
        <v/>
      </c>
      <c r="N444" s="8">
        <f>IFERROR(IF(COUNTIF(A444:K444,"&lt;&gt;")=0,"", H444-SUMIFS(StockOut!$E:$E,StockOut!$B:$B,B444,StockOut!$C:$C,E444)), "" )</f>
        <v/>
      </c>
      <c r="O444" s="16">
        <f>IFERROR(IF(N444="","",N444*J444),"")</f>
        <v/>
      </c>
      <c r="P444" s="6" t="n"/>
    </row>
    <row r="445">
      <c r="A445" s="17" t="n"/>
      <c r="B445" s="6" t="n"/>
      <c r="C445" s="6">
        <f>IFERROR(VLOOKUP(B445,'Lists &amp; Settings'!$A$3:$D$200,2,FALSE),"")</f>
        <v/>
      </c>
      <c r="D445" s="6">
        <f>IFERROR(VLOOKUP(B445,'Lists &amp; Settings'!$A$3:$D$200,3,FALSE),"")</f>
        <v/>
      </c>
      <c r="E445" s="6" t="n"/>
      <c r="F445" s="6" t="n"/>
      <c r="G445" s="6" t="n"/>
      <c r="H445" s="6" t="n"/>
      <c r="I445" s="6">
        <f>IFERROR(IF(I445="",""&amp;VLOOKUP(B445,'Lists &amp; Settings'!$A$3:$D$200,4,FALSE),I445),"")</f>
        <v/>
      </c>
      <c r="J445" s="16" t="n"/>
      <c r="K445" s="17" t="n"/>
      <c r="L445" s="8">
        <f>IFERROR(IF(COUNTIF(A445:K445,"&lt;&gt;")=0,"",K445-TODAY()),"")</f>
        <v/>
      </c>
      <c r="M445" s="6">
        <f>IFERROR(IF(COUNTIF(A445:K445,"&lt;&gt;")=0,"",IF(K445&lt;TODAY(),"Expired",IF(K445&lt;=TODAY()+'Lists &amp; Settings'!$B$10,"Expiring Soon","OK"))),"" )</f>
        <v/>
      </c>
      <c r="N445" s="8">
        <f>IFERROR(IF(COUNTIF(A445:K445,"&lt;&gt;")=0,"", H445-SUMIFS(StockOut!$E:$E,StockOut!$B:$B,B445,StockOut!$C:$C,E445)), "" )</f>
        <v/>
      </c>
      <c r="O445" s="16">
        <f>IFERROR(IF(N445="","",N445*J445),"")</f>
        <v/>
      </c>
      <c r="P445" s="6" t="n"/>
    </row>
    <row r="446">
      <c r="A446" s="17" t="n"/>
      <c r="B446" s="6" t="n"/>
      <c r="C446" s="6">
        <f>IFERROR(VLOOKUP(B446,'Lists &amp; Settings'!$A$3:$D$200,2,FALSE),"")</f>
        <v/>
      </c>
      <c r="D446" s="6">
        <f>IFERROR(VLOOKUP(B446,'Lists &amp; Settings'!$A$3:$D$200,3,FALSE),"")</f>
        <v/>
      </c>
      <c r="E446" s="6" t="n"/>
      <c r="F446" s="6" t="n"/>
      <c r="G446" s="6" t="n"/>
      <c r="H446" s="6" t="n"/>
      <c r="I446" s="6">
        <f>IFERROR(IF(I446="",""&amp;VLOOKUP(B446,'Lists &amp; Settings'!$A$3:$D$200,4,FALSE),I446),"")</f>
        <v/>
      </c>
      <c r="J446" s="16" t="n"/>
      <c r="K446" s="17" t="n"/>
      <c r="L446" s="8">
        <f>IFERROR(IF(COUNTIF(A446:K446,"&lt;&gt;")=0,"",K446-TODAY()),"")</f>
        <v/>
      </c>
      <c r="M446" s="6">
        <f>IFERROR(IF(COUNTIF(A446:K446,"&lt;&gt;")=0,"",IF(K446&lt;TODAY(),"Expired",IF(K446&lt;=TODAY()+'Lists &amp; Settings'!$B$10,"Expiring Soon","OK"))),"" )</f>
        <v/>
      </c>
      <c r="N446" s="8">
        <f>IFERROR(IF(COUNTIF(A446:K446,"&lt;&gt;")=0,"", H446-SUMIFS(StockOut!$E:$E,StockOut!$B:$B,B446,StockOut!$C:$C,E446)), "" )</f>
        <v/>
      </c>
      <c r="O446" s="16">
        <f>IFERROR(IF(N446="","",N446*J446),"")</f>
        <v/>
      </c>
      <c r="P446" s="6" t="n"/>
    </row>
    <row r="447">
      <c r="A447" s="17" t="n"/>
      <c r="B447" s="6" t="n"/>
      <c r="C447" s="6">
        <f>IFERROR(VLOOKUP(B447,'Lists &amp; Settings'!$A$3:$D$200,2,FALSE),"")</f>
        <v/>
      </c>
      <c r="D447" s="6">
        <f>IFERROR(VLOOKUP(B447,'Lists &amp; Settings'!$A$3:$D$200,3,FALSE),"")</f>
        <v/>
      </c>
      <c r="E447" s="6" t="n"/>
      <c r="F447" s="6" t="n"/>
      <c r="G447" s="6" t="n"/>
      <c r="H447" s="6" t="n"/>
      <c r="I447" s="6">
        <f>IFERROR(IF(I447="",""&amp;VLOOKUP(B447,'Lists &amp; Settings'!$A$3:$D$200,4,FALSE),I447),"")</f>
        <v/>
      </c>
      <c r="J447" s="16" t="n"/>
      <c r="K447" s="17" t="n"/>
      <c r="L447" s="8">
        <f>IFERROR(IF(COUNTIF(A447:K447,"&lt;&gt;")=0,"",K447-TODAY()),"")</f>
        <v/>
      </c>
      <c r="M447" s="6">
        <f>IFERROR(IF(COUNTIF(A447:K447,"&lt;&gt;")=0,"",IF(K447&lt;TODAY(),"Expired",IF(K447&lt;=TODAY()+'Lists &amp; Settings'!$B$10,"Expiring Soon","OK"))),"" )</f>
        <v/>
      </c>
      <c r="N447" s="8">
        <f>IFERROR(IF(COUNTIF(A447:K447,"&lt;&gt;")=0,"", H447-SUMIFS(StockOut!$E:$E,StockOut!$B:$B,B447,StockOut!$C:$C,E447)), "" )</f>
        <v/>
      </c>
      <c r="O447" s="16">
        <f>IFERROR(IF(N447="","",N447*J447),"")</f>
        <v/>
      </c>
      <c r="P447" s="6" t="n"/>
    </row>
    <row r="448">
      <c r="A448" s="17" t="n"/>
      <c r="B448" s="6" t="n"/>
      <c r="C448" s="6">
        <f>IFERROR(VLOOKUP(B448,'Lists &amp; Settings'!$A$3:$D$200,2,FALSE),"")</f>
        <v/>
      </c>
      <c r="D448" s="6">
        <f>IFERROR(VLOOKUP(B448,'Lists &amp; Settings'!$A$3:$D$200,3,FALSE),"")</f>
        <v/>
      </c>
      <c r="E448" s="6" t="n"/>
      <c r="F448" s="6" t="n"/>
      <c r="G448" s="6" t="n"/>
      <c r="H448" s="6" t="n"/>
      <c r="I448" s="6">
        <f>IFERROR(IF(I448="",""&amp;VLOOKUP(B448,'Lists &amp; Settings'!$A$3:$D$200,4,FALSE),I448),"")</f>
        <v/>
      </c>
      <c r="J448" s="16" t="n"/>
      <c r="K448" s="17" t="n"/>
      <c r="L448" s="8">
        <f>IFERROR(IF(COUNTIF(A448:K448,"&lt;&gt;")=0,"",K448-TODAY()),"")</f>
        <v/>
      </c>
      <c r="M448" s="6">
        <f>IFERROR(IF(COUNTIF(A448:K448,"&lt;&gt;")=0,"",IF(K448&lt;TODAY(),"Expired",IF(K448&lt;=TODAY()+'Lists &amp; Settings'!$B$10,"Expiring Soon","OK"))),"" )</f>
        <v/>
      </c>
      <c r="N448" s="8">
        <f>IFERROR(IF(COUNTIF(A448:K448,"&lt;&gt;")=0,"", H448-SUMIFS(StockOut!$E:$E,StockOut!$B:$B,B448,StockOut!$C:$C,E448)), "" )</f>
        <v/>
      </c>
      <c r="O448" s="16">
        <f>IFERROR(IF(N448="","",N448*J448),"")</f>
        <v/>
      </c>
      <c r="P448" s="6" t="n"/>
    </row>
    <row r="449">
      <c r="A449" s="17" t="n"/>
      <c r="B449" s="6" t="n"/>
      <c r="C449" s="6">
        <f>IFERROR(VLOOKUP(B449,'Lists &amp; Settings'!$A$3:$D$200,2,FALSE),"")</f>
        <v/>
      </c>
      <c r="D449" s="6">
        <f>IFERROR(VLOOKUP(B449,'Lists &amp; Settings'!$A$3:$D$200,3,FALSE),"")</f>
        <v/>
      </c>
      <c r="E449" s="6" t="n"/>
      <c r="F449" s="6" t="n"/>
      <c r="G449" s="6" t="n"/>
      <c r="H449" s="6" t="n"/>
      <c r="I449" s="6">
        <f>IFERROR(IF(I449="",""&amp;VLOOKUP(B449,'Lists &amp; Settings'!$A$3:$D$200,4,FALSE),I449),"")</f>
        <v/>
      </c>
      <c r="J449" s="16" t="n"/>
      <c r="K449" s="17" t="n"/>
      <c r="L449" s="8">
        <f>IFERROR(IF(COUNTIF(A449:K449,"&lt;&gt;")=0,"",K449-TODAY()),"")</f>
        <v/>
      </c>
      <c r="M449" s="6">
        <f>IFERROR(IF(COUNTIF(A449:K449,"&lt;&gt;")=0,"",IF(K449&lt;TODAY(),"Expired",IF(K449&lt;=TODAY()+'Lists &amp; Settings'!$B$10,"Expiring Soon","OK"))),"" )</f>
        <v/>
      </c>
      <c r="N449" s="8">
        <f>IFERROR(IF(COUNTIF(A449:K449,"&lt;&gt;")=0,"", H449-SUMIFS(StockOut!$E:$E,StockOut!$B:$B,B449,StockOut!$C:$C,E449)), "" )</f>
        <v/>
      </c>
      <c r="O449" s="16">
        <f>IFERROR(IF(N449="","",N449*J449),"")</f>
        <v/>
      </c>
      <c r="P449" s="6" t="n"/>
    </row>
    <row r="450">
      <c r="A450" s="17" t="n"/>
      <c r="B450" s="6" t="n"/>
      <c r="C450" s="6">
        <f>IFERROR(VLOOKUP(B450,'Lists &amp; Settings'!$A$3:$D$200,2,FALSE),"")</f>
        <v/>
      </c>
      <c r="D450" s="6">
        <f>IFERROR(VLOOKUP(B450,'Lists &amp; Settings'!$A$3:$D$200,3,FALSE),"")</f>
        <v/>
      </c>
      <c r="E450" s="6" t="n"/>
      <c r="F450" s="6" t="n"/>
      <c r="G450" s="6" t="n"/>
      <c r="H450" s="6" t="n"/>
      <c r="I450" s="6">
        <f>IFERROR(IF(I450="",""&amp;VLOOKUP(B450,'Lists &amp; Settings'!$A$3:$D$200,4,FALSE),I450),"")</f>
        <v/>
      </c>
      <c r="J450" s="16" t="n"/>
      <c r="K450" s="17" t="n"/>
      <c r="L450" s="8">
        <f>IFERROR(IF(COUNTIF(A450:K450,"&lt;&gt;")=0,"",K450-TODAY()),"")</f>
        <v/>
      </c>
      <c r="M450" s="6">
        <f>IFERROR(IF(COUNTIF(A450:K450,"&lt;&gt;")=0,"",IF(K450&lt;TODAY(),"Expired",IF(K450&lt;=TODAY()+'Lists &amp; Settings'!$B$10,"Expiring Soon","OK"))),"" )</f>
        <v/>
      </c>
      <c r="N450" s="8">
        <f>IFERROR(IF(COUNTIF(A450:K450,"&lt;&gt;")=0,"", H450-SUMIFS(StockOut!$E:$E,StockOut!$B:$B,B450,StockOut!$C:$C,E450)), "" )</f>
        <v/>
      </c>
      <c r="O450" s="16">
        <f>IFERROR(IF(N450="","",N450*J450),"")</f>
        <v/>
      </c>
      <c r="P450" s="6" t="n"/>
    </row>
    <row r="451">
      <c r="A451" s="17" t="n"/>
      <c r="B451" s="6" t="n"/>
      <c r="C451" s="6">
        <f>IFERROR(VLOOKUP(B451,'Lists &amp; Settings'!$A$3:$D$200,2,FALSE),"")</f>
        <v/>
      </c>
      <c r="D451" s="6">
        <f>IFERROR(VLOOKUP(B451,'Lists &amp; Settings'!$A$3:$D$200,3,FALSE),"")</f>
        <v/>
      </c>
      <c r="E451" s="6" t="n"/>
      <c r="F451" s="6" t="n"/>
      <c r="G451" s="6" t="n"/>
      <c r="H451" s="6" t="n"/>
      <c r="I451" s="6">
        <f>IFERROR(IF(I451="",""&amp;VLOOKUP(B451,'Lists &amp; Settings'!$A$3:$D$200,4,FALSE),I451),"")</f>
        <v/>
      </c>
      <c r="J451" s="16" t="n"/>
      <c r="K451" s="17" t="n"/>
      <c r="L451" s="8">
        <f>IFERROR(IF(COUNTIF(A451:K451,"&lt;&gt;")=0,"",K451-TODAY()),"")</f>
        <v/>
      </c>
      <c r="M451" s="6">
        <f>IFERROR(IF(COUNTIF(A451:K451,"&lt;&gt;")=0,"",IF(K451&lt;TODAY(),"Expired",IF(K451&lt;=TODAY()+'Lists &amp; Settings'!$B$10,"Expiring Soon","OK"))),"" )</f>
        <v/>
      </c>
      <c r="N451" s="8">
        <f>IFERROR(IF(COUNTIF(A451:K451,"&lt;&gt;")=0,"", H451-SUMIFS(StockOut!$E:$E,StockOut!$B:$B,B451,StockOut!$C:$C,E451)), "" )</f>
        <v/>
      </c>
      <c r="O451" s="16">
        <f>IFERROR(IF(N451="","",N451*J451),"")</f>
        <v/>
      </c>
      <c r="P451" s="6" t="n"/>
    </row>
    <row r="452">
      <c r="A452" s="17" t="n"/>
      <c r="B452" s="6" t="n"/>
      <c r="C452" s="6">
        <f>IFERROR(VLOOKUP(B452,'Lists &amp; Settings'!$A$3:$D$200,2,FALSE),"")</f>
        <v/>
      </c>
      <c r="D452" s="6">
        <f>IFERROR(VLOOKUP(B452,'Lists &amp; Settings'!$A$3:$D$200,3,FALSE),"")</f>
        <v/>
      </c>
      <c r="E452" s="6" t="n"/>
      <c r="F452" s="6" t="n"/>
      <c r="G452" s="6" t="n"/>
      <c r="H452" s="6" t="n"/>
      <c r="I452" s="6">
        <f>IFERROR(IF(I452="",""&amp;VLOOKUP(B452,'Lists &amp; Settings'!$A$3:$D$200,4,FALSE),I452),"")</f>
        <v/>
      </c>
      <c r="J452" s="16" t="n"/>
      <c r="K452" s="17" t="n"/>
      <c r="L452" s="8">
        <f>IFERROR(IF(COUNTIF(A452:K452,"&lt;&gt;")=0,"",K452-TODAY()),"")</f>
        <v/>
      </c>
      <c r="M452" s="6">
        <f>IFERROR(IF(COUNTIF(A452:K452,"&lt;&gt;")=0,"",IF(K452&lt;TODAY(),"Expired",IF(K452&lt;=TODAY()+'Lists &amp; Settings'!$B$10,"Expiring Soon","OK"))),"" )</f>
        <v/>
      </c>
      <c r="N452" s="8">
        <f>IFERROR(IF(COUNTIF(A452:K452,"&lt;&gt;")=0,"", H452-SUMIFS(StockOut!$E:$E,StockOut!$B:$B,B452,StockOut!$C:$C,E452)), "" )</f>
        <v/>
      </c>
      <c r="O452" s="16">
        <f>IFERROR(IF(N452="","",N452*J452),"")</f>
        <v/>
      </c>
      <c r="P452" s="6" t="n"/>
    </row>
    <row r="453">
      <c r="A453" s="17" t="n"/>
      <c r="B453" s="6" t="n"/>
      <c r="C453" s="6">
        <f>IFERROR(VLOOKUP(B453,'Lists &amp; Settings'!$A$3:$D$200,2,FALSE),"")</f>
        <v/>
      </c>
      <c r="D453" s="6">
        <f>IFERROR(VLOOKUP(B453,'Lists &amp; Settings'!$A$3:$D$200,3,FALSE),"")</f>
        <v/>
      </c>
      <c r="E453" s="6" t="n"/>
      <c r="F453" s="6" t="n"/>
      <c r="G453" s="6" t="n"/>
      <c r="H453" s="6" t="n"/>
      <c r="I453" s="6">
        <f>IFERROR(IF(I453="",""&amp;VLOOKUP(B453,'Lists &amp; Settings'!$A$3:$D$200,4,FALSE),I453),"")</f>
        <v/>
      </c>
      <c r="J453" s="16" t="n"/>
      <c r="K453" s="17" t="n"/>
      <c r="L453" s="8">
        <f>IFERROR(IF(COUNTIF(A453:K453,"&lt;&gt;")=0,"",K453-TODAY()),"")</f>
        <v/>
      </c>
      <c r="M453" s="6">
        <f>IFERROR(IF(COUNTIF(A453:K453,"&lt;&gt;")=0,"",IF(K453&lt;TODAY(),"Expired",IF(K453&lt;=TODAY()+'Lists &amp; Settings'!$B$10,"Expiring Soon","OK"))),"" )</f>
        <v/>
      </c>
      <c r="N453" s="8">
        <f>IFERROR(IF(COUNTIF(A453:K453,"&lt;&gt;")=0,"", H453-SUMIFS(StockOut!$E:$E,StockOut!$B:$B,B453,StockOut!$C:$C,E453)), "" )</f>
        <v/>
      </c>
      <c r="O453" s="16">
        <f>IFERROR(IF(N453="","",N453*J453),"")</f>
        <v/>
      </c>
      <c r="P453" s="6" t="n"/>
    </row>
    <row r="454">
      <c r="A454" s="17" t="n"/>
      <c r="B454" s="6" t="n"/>
      <c r="C454" s="6">
        <f>IFERROR(VLOOKUP(B454,'Lists &amp; Settings'!$A$3:$D$200,2,FALSE),"")</f>
        <v/>
      </c>
      <c r="D454" s="6">
        <f>IFERROR(VLOOKUP(B454,'Lists &amp; Settings'!$A$3:$D$200,3,FALSE),"")</f>
        <v/>
      </c>
      <c r="E454" s="6" t="n"/>
      <c r="F454" s="6" t="n"/>
      <c r="G454" s="6" t="n"/>
      <c r="H454" s="6" t="n"/>
      <c r="I454" s="6">
        <f>IFERROR(IF(I454="",""&amp;VLOOKUP(B454,'Lists &amp; Settings'!$A$3:$D$200,4,FALSE),I454),"")</f>
        <v/>
      </c>
      <c r="J454" s="16" t="n"/>
      <c r="K454" s="17" t="n"/>
      <c r="L454" s="8">
        <f>IFERROR(IF(COUNTIF(A454:K454,"&lt;&gt;")=0,"",K454-TODAY()),"")</f>
        <v/>
      </c>
      <c r="M454" s="6">
        <f>IFERROR(IF(COUNTIF(A454:K454,"&lt;&gt;")=0,"",IF(K454&lt;TODAY(),"Expired",IF(K454&lt;=TODAY()+'Lists &amp; Settings'!$B$10,"Expiring Soon","OK"))),"" )</f>
        <v/>
      </c>
      <c r="N454" s="8">
        <f>IFERROR(IF(COUNTIF(A454:K454,"&lt;&gt;")=0,"", H454-SUMIFS(StockOut!$E:$E,StockOut!$B:$B,B454,StockOut!$C:$C,E454)), "" )</f>
        <v/>
      </c>
      <c r="O454" s="16">
        <f>IFERROR(IF(N454="","",N454*J454),"")</f>
        <v/>
      </c>
      <c r="P454" s="6" t="n"/>
    </row>
    <row r="455">
      <c r="A455" s="17" t="n"/>
      <c r="B455" s="6" t="n"/>
      <c r="C455" s="6">
        <f>IFERROR(VLOOKUP(B455,'Lists &amp; Settings'!$A$3:$D$200,2,FALSE),"")</f>
        <v/>
      </c>
      <c r="D455" s="6">
        <f>IFERROR(VLOOKUP(B455,'Lists &amp; Settings'!$A$3:$D$200,3,FALSE),"")</f>
        <v/>
      </c>
      <c r="E455" s="6" t="n"/>
      <c r="F455" s="6" t="n"/>
      <c r="G455" s="6" t="n"/>
      <c r="H455" s="6" t="n"/>
      <c r="I455" s="6">
        <f>IFERROR(IF(I455="",""&amp;VLOOKUP(B455,'Lists &amp; Settings'!$A$3:$D$200,4,FALSE),I455),"")</f>
        <v/>
      </c>
      <c r="J455" s="16" t="n"/>
      <c r="K455" s="17" t="n"/>
      <c r="L455" s="8">
        <f>IFERROR(IF(COUNTIF(A455:K455,"&lt;&gt;")=0,"",K455-TODAY()),"")</f>
        <v/>
      </c>
      <c r="M455" s="6">
        <f>IFERROR(IF(COUNTIF(A455:K455,"&lt;&gt;")=0,"",IF(K455&lt;TODAY(),"Expired",IF(K455&lt;=TODAY()+'Lists &amp; Settings'!$B$10,"Expiring Soon","OK"))),"" )</f>
        <v/>
      </c>
      <c r="N455" s="8">
        <f>IFERROR(IF(COUNTIF(A455:K455,"&lt;&gt;")=0,"", H455-SUMIFS(StockOut!$E:$E,StockOut!$B:$B,B455,StockOut!$C:$C,E455)), "" )</f>
        <v/>
      </c>
      <c r="O455" s="16">
        <f>IFERROR(IF(N455="","",N455*J455),"")</f>
        <v/>
      </c>
      <c r="P455" s="6" t="n"/>
    </row>
    <row r="456">
      <c r="A456" s="17" t="n"/>
      <c r="B456" s="6" t="n"/>
      <c r="C456" s="6">
        <f>IFERROR(VLOOKUP(B456,'Lists &amp; Settings'!$A$3:$D$200,2,FALSE),"")</f>
        <v/>
      </c>
      <c r="D456" s="6">
        <f>IFERROR(VLOOKUP(B456,'Lists &amp; Settings'!$A$3:$D$200,3,FALSE),"")</f>
        <v/>
      </c>
      <c r="E456" s="6" t="n"/>
      <c r="F456" s="6" t="n"/>
      <c r="G456" s="6" t="n"/>
      <c r="H456" s="6" t="n"/>
      <c r="I456" s="6">
        <f>IFERROR(IF(I456="",""&amp;VLOOKUP(B456,'Lists &amp; Settings'!$A$3:$D$200,4,FALSE),I456),"")</f>
        <v/>
      </c>
      <c r="J456" s="16" t="n"/>
      <c r="K456" s="17" t="n"/>
      <c r="L456" s="8">
        <f>IFERROR(IF(COUNTIF(A456:K456,"&lt;&gt;")=0,"",K456-TODAY()),"")</f>
        <v/>
      </c>
      <c r="M456" s="6">
        <f>IFERROR(IF(COUNTIF(A456:K456,"&lt;&gt;")=0,"",IF(K456&lt;TODAY(),"Expired",IF(K456&lt;=TODAY()+'Lists &amp; Settings'!$B$10,"Expiring Soon","OK"))),"" )</f>
        <v/>
      </c>
      <c r="N456" s="8">
        <f>IFERROR(IF(COUNTIF(A456:K456,"&lt;&gt;")=0,"", H456-SUMIFS(StockOut!$E:$E,StockOut!$B:$B,B456,StockOut!$C:$C,E456)), "" )</f>
        <v/>
      </c>
      <c r="O456" s="16">
        <f>IFERROR(IF(N456="","",N456*J456),"")</f>
        <v/>
      </c>
      <c r="P456" s="6" t="n"/>
    </row>
    <row r="457">
      <c r="A457" s="17" t="n"/>
      <c r="B457" s="6" t="n"/>
      <c r="C457" s="6">
        <f>IFERROR(VLOOKUP(B457,'Lists &amp; Settings'!$A$3:$D$200,2,FALSE),"")</f>
        <v/>
      </c>
      <c r="D457" s="6">
        <f>IFERROR(VLOOKUP(B457,'Lists &amp; Settings'!$A$3:$D$200,3,FALSE),"")</f>
        <v/>
      </c>
      <c r="E457" s="6" t="n"/>
      <c r="F457" s="6" t="n"/>
      <c r="G457" s="6" t="n"/>
      <c r="H457" s="6" t="n"/>
      <c r="I457" s="6">
        <f>IFERROR(IF(I457="",""&amp;VLOOKUP(B457,'Lists &amp; Settings'!$A$3:$D$200,4,FALSE),I457),"")</f>
        <v/>
      </c>
      <c r="J457" s="16" t="n"/>
      <c r="K457" s="17" t="n"/>
      <c r="L457" s="8">
        <f>IFERROR(IF(COUNTIF(A457:K457,"&lt;&gt;")=0,"",K457-TODAY()),"")</f>
        <v/>
      </c>
      <c r="M457" s="6">
        <f>IFERROR(IF(COUNTIF(A457:K457,"&lt;&gt;")=0,"",IF(K457&lt;TODAY(),"Expired",IF(K457&lt;=TODAY()+'Lists &amp; Settings'!$B$10,"Expiring Soon","OK"))),"" )</f>
        <v/>
      </c>
      <c r="N457" s="8">
        <f>IFERROR(IF(COUNTIF(A457:K457,"&lt;&gt;")=0,"", H457-SUMIFS(StockOut!$E:$E,StockOut!$B:$B,B457,StockOut!$C:$C,E457)), "" )</f>
        <v/>
      </c>
      <c r="O457" s="16">
        <f>IFERROR(IF(N457="","",N457*J457),"")</f>
        <v/>
      </c>
      <c r="P457" s="6" t="n"/>
    </row>
    <row r="458">
      <c r="A458" s="17" t="n"/>
      <c r="B458" s="6" t="n"/>
      <c r="C458" s="6">
        <f>IFERROR(VLOOKUP(B458,'Lists &amp; Settings'!$A$3:$D$200,2,FALSE),"")</f>
        <v/>
      </c>
      <c r="D458" s="6">
        <f>IFERROR(VLOOKUP(B458,'Lists &amp; Settings'!$A$3:$D$200,3,FALSE),"")</f>
        <v/>
      </c>
      <c r="E458" s="6" t="n"/>
      <c r="F458" s="6" t="n"/>
      <c r="G458" s="6" t="n"/>
      <c r="H458" s="6" t="n"/>
      <c r="I458" s="6">
        <f>IFERROR(IF(I458="",""&amp;VLOOKUP(B458,'Lists &amp; Settings'!$A$3:$D$200,4,FALSE),I458),"")</f>
        <v/>
      </c>
      <c r="J458" s="16" t="n"/>
      <c r="K458" s="17" t="n"/>
      <c r="L458" s="8">
        <f>IFERROR(IF(COUNTIF(A458:K458,"&lt;&gt;")=0,"",K458-TODAY()),"")</f>
        <v/>
      </c>
      <c r="M458" s="6">
        <f>IFERROR(IF(COUNTIF(A458:K458,"&lt;&gt;")=0,"",IF(K458&lt;TODAY(),"Expired",IF(K458&lt;=TODAY()+'Lists &amp; Settings'!$B$10,"Expiring Soon","OK"))),"" )</f>
        <v/>
      </c>
      <c r="N458" s="8">
        <f>IFERROR(IF(COUNTIF(A458:K458,"&lt;&gt;")=0,"", H458-SUMIFS(StockOut!$E:$E,StockOut!$B:$B,B458,StockOut!$C:$C,E458)), "" )</f>
        <v/>
      </c>
      <c r="O458" s="16">
        <f>IFERROR(IF(N458="","",N458*J458),"")</f>
        <v/>
      </c>
      <c r="P458" s="6" t="n"/>
    </row>
    <row r="459">
      <c r="A459" s="17" t="n"/>
      <c r="B459" s="6" t="n"/>
      <c r="C459" s="6">
        <f>IFERROR(VLOOKUP(B459,'Lists &amp; Settings'!$A$3:$D$200,2,FALSE),"")</f>
        <v/>
      </c>
      <c r="D459" s="6">
        <f>IFERROR(VLOOKUP(B459,'Lists &amp; Settings'!$A$3:$D$200,3,FALSE),"")</f>
        <v/>
      </c>
      <c r="E459" s="6" t="n"/>
      <c r="F459" s="6" t="n"/>
      <c r="G459" s="6" t="n"/>
      <c r="H459" s="6" t="n"/>
      <c r="I459" s="6">
        <f>IFERROR(IF(I459="",""&amp;VLOOKUP(B459,'Lists &amp; Settings'!$A$3:$D$200,4,FALSE),I459),"")</f>
        <v/>
      </c>
      <c r="J459" s="16" t="n"/>
      <c r="K459" s="17" t="n"/>
      <c r="L459" s="8">
        <f>IFERROR(IF(COUNTIF(A459:K459,"&lt;&gt;")=0,"",K459-TODAY()),"")</f>
        <v/>
      </c>
      <c r="M459" s="6">
        <f>IFERROR(IF(COUNTIF(A459:K459,"&lt;&gt;")=0,"",IF(K459&lt;TODAY(),"Expired",IF(K459&lt;=TODAY()+'Lists &amp; Settings'!$B$10,"Expiring Soon","OK"))),"" )</f>
        <v/>
      </c>
      <c r="N459" s="8">
        <f>IFERROR(IF(COUNTIF(A459:K459,"&lt;&gt;")=0,"", H459-SUMIFS(StockOut!$E:$E,StockOut!$B:$B,B459,StockOut!$C:$C,E459)), "" )</f>
        <v/>
      </c>
      <c r="O459" s="16">
        <f>IFERROR(IF(N459="","",N459*J459),"")</f>
        <v/>
      </c>
      <c r="P459" s="6" t="n"/>
    </row>
    <row r="460">
      <c r="A460" s="17" t="n"/>
      <c r="B460" s="6" t="n"/>
      <c r="C460" s="6">
        <f>IFERROR(VLOOKUP(B460,'Lists &amp; Settings'!$A$3:$D$200,2,FALSE),"")</f>
        <v/>
      </c>
      <c r="D460" s="6">
        <f>IFERROR(VLOOKUP(B460,'Lists &amp; Settings'!$A$3:$D$200,3,FALSE),"")</f>
        <v/>
      </c>
      <c r="E460" s="6" t="n"/>
      <c r="F460" s="6" t="n"/>
      <c r="G460" s="6" t="n"/>
      <c r="H460" s="6" t="n"/>
      <c r="I460" s="6">
        <f>IFERROR(IF(I460="",""&amp;VLOOKUP(B460,'Lists &amp; Settings'!$A$3:$D$200,4,FALSE),I460),"")</f>
        <v/>
      </c>
      <c r="J460" s="16" t="n"/>
      <c r="K460" s="17" t="n"/>
      <c r="L460" s="8">
        <f>IFERROR(IF(COUNTIF(A460:K460,"&lt;&gt;")=0,"",K460-TODAY()),"")</f>
        <v/>
      </c>
      <c r="M460" s="6">
        <f>IFERROR(IF(COUNTIF(A460:K460,"&lt;&gt;")=0,"",IF(K460&lt;TODAY(),"Expired",IF(K460&lt;=TODAY()+'Lists &amp; Settings'!$B$10,"Expiring Soon","OK"))),"" )</f>
        <v/>
      </c>
      <c r="N460" s="8">
        <f>IFERROR(IF(COUNTIF(A460:K460,"&lt;&gt;")=0,"", H460-SUMIFS(StockOut!$E:$E,StockOut!$B:$B,B460,StockOut!$C:$C,E460)), "" )</f>
        <v/>
      </c>
      <c r="O460" s="16">
        <f>IFERROR(IF(N460="","",N460*J460),"")</f>
        <v/>
      </c>
      <c r="P460" s="6" t="n"/>
    </row>
    <row r="461">
      <c r="A461" s="17" t="n"/>
      <c r="B461" s="6" t="n"/>
      <c r="C461" s="6">
        <f>IFERROR(VLOOKUP(B461,'Lists &amp; Settings'!$A$3:$D$200,2,FALSE),"")</f>
        <v/>
      </c>
      <c r="D461" s="6">
        <f>IFERROR(VLOOKUP(B461,'Lists &amp; Settings'!$A$3:$D$200,3,FALSE),"")</f>
        <v/>
      </c>
      <c r="E461" s="6" t="n"/>
      <c r="F461" s="6" t="n"/>
      <c r="G461" s="6" t="n"/>
      <c r="H461" s="6" t="n"/>
      <c r="I461" s="6">
        <f>IFERROR(IF(I461="",""&amp;VLOOKUP(B461,'Lists &amp; Settings'!$A$3:$D$200,4,FALSE),I461),"")</f>
        <v/>
      </c>
      <c r="J461" s="16" t="n"/>
      <c r="K461" s="17" t="n"/>
      <c r="L461" s="8">
        <f>IFERROR(IF(COUNTIF(A461:K461,"&lt;&gt;")=0,"",K461-TODAY()),"")</f>
        <v/>
      </c>
      <c r="M461" s="6">
        <f>IFERROR(IF(COUNTIF(A461:K461,"&lt;&gt;")=0,"",IF(K461&lt;TODAY(),"Expired",IF(K461&lt;=TODAY()+'Lists &amp; Settings'!$B$10,"Expiring Soon","OK"))),"" )</f>
        <v/>
      </c>
      <c r="N461" s="8">
        <f>IFERROR(IF(COUNTIF(A461:K461,"&lt;&gt;")=0,"", H461-SUMIFS(StockOut!$E:$E,StockOut!$B:$B,B461,StockOut!$C:$C,E461)), "" )</f>
        <v/>
      </c>
      <c r="O461" s="16">
        <f>IFERROR(IF(N461="","",N461*J461),"")</f>
        <v/>
      </c>
      <c r="P461" s="6" t="n"/>
    </row>
    <row r="462">
      <c r="A462" s="17" t="n"/>
      <c r="B462" s="6" t="n"/>
      <c r="C462" s="6">
        <f>IFERROR(VLOOKUP(B462,'Lists &amp; Settings'!$A$3:$D$200,2,FALSE),"")</f>
        <v/>
      </c>
      <c r="D462" s="6">
        <f>IFERROR(VLOOKUP(B462,'Lists &amp; Settings'!$A$3:$D$200,3,FALSE),"")</f>
        <v/>
      </c>
      <c r="E462" s="6" t="n"/>
      <c r="F462" s="6" t="n"/>
      <c r="G462" s="6" t="n"/>
      <c r="H462" s="6" t="n"/>
      <c r="I462" s="6">
        <f>IFERROR(IF(I462="",""&amp;VLOOKUP(B462,'Lists &amp; Settings'!$A$3:$D$200,4,FALSE),I462),"")</f>
        <v/>
      </c>
      <c r="J462" s="16" t="n"/>
      <c r="K462" s="17" t="n"/>
      <c r="L462" s="8">
        <f>IFERROR(IF(COUNTIF(A462:K462,"&lt;&gt;")=0,"",K462-TODAY()),"")</f>
        <v/>
      </c>
      <c r="M462" s="6">
        <f>IFERROR(IF(COUNTIF(A462:K462,"&lt;&gt;")=0,"",IF(K462&lt;TODAY(),"Expired",IF(K462&lt;=TODAY()+'Lists &amp; Settings'!$B$10,"Expiring Soon","OK"))),"" )</f>
        <v/>
      </c>
      <c r="N462" s="8">
        <f>IFERROR(IF(COUNTIF(A462:K462,"&lt;&gt;")=0,"", H462-SUMIFS(StockOut!$E:$E,StockOut!$B:$B,B462,StockOut!$C:$C,E462)), "" )</f>
        <v/>
      </c>
      <c r="O462" s="16">
        <f>IFERROR(IF(N462="","",N462*J462),"")</f>
        <v/>
      </c>
      <c r="P462" s="6" t="n"/>
    </row>
    <row r="463">
      <c r="A463" s="17" t="n"/>
      <c r="B463" s="6" t="n"/>
      <c r="C463" s="6">
        <f>IFERROR(VLOOKUP(B463,'Lists &amp; Settings'!$A$3:$D$200,2,FALSE),"")</f>
        <v/>
      </c>
      <c r="D463" s="6">
        <f>IFERROR(VLOOKUP(B463,'Lists &amp; Settings'!$A$3:$D$200,3,FALSE),"")</f>
        <v/>
      </c>
      <c r="E463" s="6" t="n"/>
      <c r="F463" s="6" t="n"/>
      <c r="G463" s="6" t="n"/>
      <c r="H463" s="6" t="n"/>
      <c r="I463" s="6">
        <f>IFERROR(IF(I463="",""&amp;VLOOKUP(B463,'Lists &amp; Settings'!$A$3:$D$200,4,FALSE),I463),"")</f>
        <v/>
      </c>
      <c r="J463" s="16" t="n"/>
      <c r="K463" s="17" t="n"/>
      <c r="L463" s="8">
        <f>IFERROR(IF(COUNTIF(A463:K463,"&lt;&gt;")=0,"",K463-TODAY()),"")</f>
        <v/>
      </c>
      <c r="M463" s="6">
        <f>IFERROR(IF(COUNTIF(A463:K463,"&lt;&gt;")=0,"",IF(K463&lt;TODAY(),"Expired",IF(K463&lt;=TODAY()+'Lists &amp; Settings'!$B$10,"Expiring Soon","OK"))),"" )</f>
        <v/>
      </c>
      <c r="N463" s="8">
        <f>IFERROR(IF(COUNTIF(A463:K463,"&lt;&gt;")=0,"", H463-SUMIFS(StockOut!$E:$E,StockOut!$B:$B,B463,StockOut!$C:$C,E463)), "" )</f>
        <v/>
      </c>
      <c r="O463" s="16">
        <f>IFERROR(IF(N463="","",N463*J463),"")</f>
        <v/>
      </c>
      <c r="P463" s="6" t="n"/>
    </row>
    <row r="464">
      <c r="A464" s="17" t="n"/>
      <c r="B464" s="6" t="n"/>
      <c r="C464" s="6">
        <f>IFERROR(VLOOKUP(B464,'Lists &amp; Settings'!$A$3:$D$200,2,FALSE),"")</f>
        <v/>
      </c>
      <c r="D464" s="6">
        <f>IFERROR(VLOOKUP(B464,'Lists &amp; Settings'!$A$3:$D$200,3,FALSE),"")</f>
        <v/>
      </c>
      <c r="E464" s="6" t="n"/>
      <c r="F464" s="6" t="n"/>
      <c r="G464" s="6" t="n"/>
      <c r="H464" s="6" t="n"/>
      <c r="I464" s="6">
        <f>IFERROR(IF(I464="",""&amp;VLOOKUP(B464,'Lists &amp; Settings'!$A$3:$D$200,4,FALSE),I464),"")</f>
        <v/>
      </c>
      <c r="J464" s="16" t="n"/>
      <c r="K464" s="17" t="n"/>
      <c r="L464" s="8">
        <f>IFERROR(IF(COUNTIF(A464:K464,"&lt;&gt;")=0,"",K464-TODAY()),"")</f>
        <v/>
      </c>
      <c r="M464" s="6">
        <f>IFERROR(IF(COUNTIF(A464:K464,"&lt;&gt;")=0,"",IF(K464&lt;TODAY(),"Expired",IF(K464&lt;=TODAY()+'Lists &amp; Settings'!$B$10,"Expiring Soon","OK"))),"" )</f>
        <v/>
      </c>
      <c r="N464" s="8">
        <f>IFERROR(IF(COUNTIF(A464:K464,"&lt;&gt;")=0,"", H464-SUMIFS(StockOut!$E:$E,StockOut!$B:$B,B464,StockOut!$C:$C,E464)), "" )</f>
        <v/>
      </c>
      <c r="O464" s="16">
        <f>IFERROR(IF(N464="","",N464*J464),"")</f>
        <v/>
      </c>
      <c r="P464" s="6" t="n"/>
    </row>
    <row r="465">
      <c r="A465" s="17" t="n"/>
      <c r="B465" s="6" t="n"/>
      <c r="C465" s="6">
        <f>IFERROR(VLOOKUP(B465,'Lists &amp; Settings'!$A$3:$D$200,2,FALSE),"")</f>
        <v/>
      </c>
      <c r="D465" s="6">
        <f>IFERROR(VLOOKUP(B465,'Lists &amp; Settings'!$A$3:$D$200,3,FALSE),"")</f>
        <v/>
      </c>
      <c r="E465" s="6" t="n"/>
      <c r="F465" s="6" t="n"/>
      <c r="G465" s="6" t="n"/>
      <c r="H465" s="6" t="n"/>
      <c r="I465" s="6">
        <f>IFERROR(IF(I465="",""&amp;VLOOKUP(B465,'Lists &amp; Settings'!$A$3:$D$200,4,FALSE),I465),"")</f>
        <v/>
      </c>
      <c r="J465" s="16" t="n"/>
      <c r="K465" s="17" t="n"/>
      <c r="L465" s="8">
        <f>IFERROR(IF(COUNTIF(A465:K465,"&lt;&gt;")=0,"",K465-TODAY()),"")</f>
        <v/>
      </c>
      <c r="M465" s="6">
        <f>IFERROR(IF(COUNTIF(A465:K465,"&lt;&gt;")=0,"",IF(K465&lt;TODAY(),"Expired",IF(K465&lt;=TODAY()+'Lists &amp; Settings'!$B$10,"Expiring Soon","OK"))),"" )</f>
        <v/>
      </c>
      <c r="N465" s="8">
        <f>IFERROR(IF(COUNTIF(A465:K465,"&lt;&gt;")=0,"", H465-SUMIFS(StockOut!$E:$E,StockOut!$B:$B,B465,StockOut!$C:$C,E465)), "" )</f>
        <v/>
      </c>
      <c r="O465" s="16">
        <f>IFERROR(IF(N465="","",N465*J465),"")</f>
        <v/>
      </c>
      <c r="P465" s="6" t="n"/>
    </row>
    <row r="466">
      <c r="A466" s="17" t="n"/>
      <c r="B466" s="6" t="n"/>
      <c r="C466" s="6">
        <f>IFERROR(VLOOKUP(B466,'Lists &amp; Settings'!$A$3:$D$200,2,FALSE),"")</f>
        <v/>
      </c>
      <c r="D466" s="6">
        <f>IFERROR(VLOOKUP(B466,'Lists &amp; Settings'!$A$3:$D$200,3,FALSE),"")</f>
        <v/>
      </c>
      <c r="E466" s="6" t="n"/>
      <c r="F466" s="6" t="n"/>
      <c r="G466" s="6" t="n"/>
      <c r="H466" s="6" t="n"/>
      <c r="I466" s="6">
        <f>IFERROR(IF(I466="",""&amp;VLOOKUP(B466,'Lists &amp; Settings'!$A$3:$D$200,4,FALSE),I466),"")</f>
        <v/>
      </c>
      <c r="J466" s="16" t="n"/>
      <c r="K466" s="17" t="n"/>
      <c r="L466" s="8">
        <f>IFERROR(IF(COUNTIF(A466:K466,"&lt;&gt;")=0,"",K466-TODAY()),"")</f>
        <v/>
      </c>
      <c r="M466" s="6">
        <f>IFERROR(IF(COUNTIF(A466:K466,"&lt;&gt;")=0,"",IF(K466&lt;TODAY(),"Expired",IF(K466&lt;=TODAY()+'Lists &amp; Settings'!$B$10,"Expiring Soon","OK"))),"" )</f>
        <v/>
      </c>
      <c r="N466" s="8">
        <f>IFERROR(IF(COUNTIF(A466:K466,"&lt;&gt;")=0,"", H466-SUMIFS(StockOut!$E:$E,StockOut!$B:$B,B466,StockOut!$C:$C,E466)), "" )</f>
        <v/>
      </c>
      <c r="O466" s="16">
        <f>IFERROR(IF(N466="","",N466*J466),"")</f>
        <v/>
      </c>
      <c r="P466" s="6" t="n"/>
    </row>
    <row r="467">
      <c r="A467" s="17" t="n"/>
      <c r="B467" s="6" t="n"/>
      <c r="C467" s="6">
        <f>IFERROR(VLOOKUP(B467,'Lists &amp; Settings'!$A$3:$D$200,2,FALSE),"")</f>
        <v/>
      </c>
      <c r="D467" s="6">
        <f>IFERROR(VLOOKUP(B467,'Lists &amp; Settings'!$A$3:$D$200,3,FALSE),"")</f>
        <v/>
      </c>
      <c r="E467" s="6" t="n"/>
      <c r="F467" s="6" t="n"/>
      <c r="G467" s="6" t="n"/>
      <c r="H467" s="6" t="n"/>
      <c r="I467" s="6">
        <f>IFERROR(IF(I467="",""&amp;VLOOKUP(B467,'Lists &amp; Settings'!$A$3:$D$200,4,FALSE),I467),"")</f>
        <v/>
      </c>
      <c r="J467" s="16" t="n"/>
      <c r="K467" s="17" t="n"/>
      <c r="L467" s="8">
        <f>IFERROR(IF(COUNTIF(A467:K467,"&lt;&gt;")=0,"",K467-TODAY()),"")</f>
        <v/>
      </c>
      <c r="M467" s="6">
        <f>IFERROR(IF(COUNTIF(A467:K467,"&lt;&gt;")=0,"",IF(K467&lt;TODAY(),"Expired",IF(K467&lt;=TODAY()+'Lists &amp; Settings'!$B$10,"Expiring Soon","OK"))),"" )</f>
        <v/>
      </c>
      <c r="N467" s="8">
        <f>IFERROR(IF(COUNTIF(A467:K467,"&lt;&gt;")=0,"", H467-SUMIFS(StockOut!$E:$E,StockOut!$B:$B,B467,StockOut!$C:$C,E467)), "" )</f>
        <v/>
      </c>
      <c r="O467" s="16">
        <f>IFERROR(IF(N467="","",N467*J467),"")</f>
        <v/>
      </c>
      <c r="P467" s="6" t="n"/>
    </row>
    <row r="468">
      <c r="A468" s="17" t="n"/>
      <c r="B468" s="6" t="n"/>
      <c r="C468" s="6">
        <f>IFERROR(VLOOKUP(B468,'Lists &amp; Settings'!$A$3:$D$200,2,FALSE),"")</f>
        <v/>
      </c>
      <c r="D468" s="6">
        <f>IFERROR(VLOOKUP(B468,'Lists &amp; Settings'!$A$3:$D$200,3,FALSE),"")</f>
        <v/>
      </c>
      <c r="E468" s="6" t="n"/>
      <c r="F468" s="6" t="n"/>
      <c r="G468" s="6" t="n"/>
      <c r="H468" s="6" t="n"/>
      <c r="I468" s="6">
        <f>IFERROR(IF(I468="",""&amp;VLOOKUP(B468,'Lists &amp; Settings'!$A$3:$D$200,4,FALSE),I468),"")</f>
        <v/>
      </c>
      <c r="J468" s="16" t="n"/>
      <c r="K468" s="17" t="n"/>
      <c r="L468" s="8">
        <f>IFERROR(IF(COUNTIF(A468:K468,"&lt;&gt;")=0,"",K468-TODAY()),"")</f>
        <v/>
      </c>
      <c r="M468" s="6">
        <f>IFERROR(IF(COUNTIF(A468:K468,"&lt;&gt;")=0,"",IF(K468&lt;TODAY(),"Expired",IF(K468&lt;=TODAY()+'Lists &amp; Settings'!$B$10,"Expiring Soon","OK"))),"" )</f>
        <v/>
      </c>
      <c r="N468" s="8">
        <f>IFERROR(IF(COUNTIF(A468:K468,"&lt;&gt;")=0,"", H468-SUMIFS(StockOut!$E:$E,StockOut!$B:$B,B468,StockOut!$C:$C,E468)), "" )</f>
        <v/>
      </c>
      <c r="O468" s="16">
        <f>IFERROR(IF(N468="","",N468*J468),"")</f>
        <v/>
      </c>
      <c r="P468" s="6" t="n"/>
    </row>
    <row r="469">
      <c r="A469" s="17" t="n"/>
      <c r="B469" s="6" t="n"/>
      <c r="C469" s="6">
        <f>IFERROR(VLOOKUP(B469,'Lists &amp; Settings'!$A$3:$D$200,2,FALSE),"")</f>
        <v/>
      </c>
      <c r="D469" s="6">
        <f>IFERROR(VLOOKUP(B469,'Lists &amp; Settings'!$A$3:$D$200,3,FALSE),"")</f>
        <v/>
      </c>
      <c r="E469" s="6" t="n"/>
      <c r="F469" s="6" t="n"/>
      <c r="G469" s="6" t="n"/>
      <c r="H469" s="6" t="n"/>
      <c r="I469" s="6">
        <f>IFERROR(IF(I469="",""&amp;VLOOKUP(B469,'Lists &amp; Settings'!$A$3:$D$200,4,FALSE),I469),"")</f>
        <v/>
      </c>
      <c r="J469" s="16" t="n"/>
      <c r="K469" s="17" t="n"/>
      <c r="L469" s="8">
        <f>IFERROR(IF(COUNTIF(A469:K469,"&lt;&gt;")=0,"",K469-TODAY()),"")</f>
        <v/>
      </c>
      <c r="M469" s="6">
        <f>IFERROR(IF(COUNTIF(A469:K469,"&lt;&gt;")=0,"",IF(K469&lt;TODAY(),"Expired",IF(K469&lt;=TODAY()+'Lists &amp; Settings'!$B$10,"Expiring Soon","OK"))),"" )</f>
        <v/>
      </c>
      <c r="N469" s="8">
        <f>IFERROR(IF(COUNTIF(A469:K469,"&lt;&gt;")=0,"", H469-SUMIFS(StockOut!$E:$E,StockOut!$B:$B,B469,StockOut!$C:$C,E469)), "" )</f>
        <v/>
      </c>
      <c r="O469" s="16">
        <f>IFERROR(IF(N469="","",N469*J469),"")</f>
        <v/>
      </c>
      <c r="P469" s="6" t="n"/>
    </row>
    <row r="470">
      <c r="A470" s="17" t="n"/>
      <c r="B470" s="6" t="n"/>
      <c r="C470" s="6">
        <f>IFERROR(VLOOKUP(B470,'Lists &amp; Settings'!$A$3:$D$200,2,FALSE),"")</f>
        <v/>
      </c>
      <c r="D470" s="6">
        <f>IFERROR(VLOOKUP(B470,'Lists &amp; Settings'!$A$3:$D$200,3,FALSE),"")</f>
        <v/>
      </c>
      <c r="E470" s="6" t="n"/>
      <c r="F470" s="6" t="n"/>
      <c r="G470" s="6" t="n"/>
      <c r="H470" s="6" t="n"/>
      <c r="I470" s="6">
        <f>IFERROR(IF(I470="",""&amp;VLOOKUP(B470,'Lists &amp; Settings'!$A$3:$D$200,4,FALSE),I470),"")</f>
        <v/>
      </c>
      <c r="J470" s="16" t="n"/>
      <c r="K470" s="17" t="n"/>
      <c r="L470" s="8">
        <f>IFERROR(IF(COUNTIF(A470:K470,"&lt;&gt;")=0,"",K470-TODAY()),"")</f>
        <v/>
      </c>
      <c r="M470" s="6">
        <f>IFERROR(IF(COUNTIF(A470:K470,"&lt;&gt;")=0,"",IF(K470&lt;TODAY(),"Expired",IF(K470&lt;=TODAY()+'Lists &amp; Settings'!$B$10,"Expiring Soon","OK"))),"" )</f>
        <v/>
      </c>
      <c r="N470" s="8">
        <f>IFERROR(IF(COUNTIF(A470:K470,"&lt;&gt;")=0,"", H470-SUMIFS(StockOut!$E:$E,StockOut!$B:$B,B470,StockOut!$C:$C,E470)), "" )</f>
        <v/>
      </c>
      <c r="O470" s="16">
        <f>IFERROR(IF(N470="","",N470*J470),"")</f>
        <v/>
      </c>
      <c r="P470" s="6" t="n"/>
    </row>
    <row r="471">
      <c r="A471" s="17" t="n"/>
      <c r="B471" s="6" t="n"/>
      <c r="C471" s="6">
        <f>IFERROR(VLOOKUP(B471,'Lists &amp; Settings'!$A$3:$D$200,2,FALSE),"")</f>
        <v/>
      </c>
      <c r="D471" s="6">
        <f>IFERROR(VLOOKUP(B471,'Lists &amp; Settings'!$A$3:$D$200,3,FALSE),"")</f>
        <v/>
      </c>
      <c r="E471" s="6" t="n"/>
      <c r="F471" s="6" t="n"/>
      <c r="G471" s="6" t="n"/>
      <c r="H471" s="6" t="n"/>
      <c r="I471" s="6">
        <f>IFERROR(IF(I471="",""&amp;VLOOKUP(B471,'Lists &amp; Settings'!$A$3:$D$200,4,FALSE),I471),"")</f>
        <v/>
      </c>
      <c r="J471" s="16" t="n"/>
      <c r="K471" s="17" t="n"/>
      <c r="L471" s="8">
        <f>IFERROR(IF(COUNTIF(A471:K471,"&lt;&gt;")=0,"",K471-TODAY()),"")</f>
        <v/>
      </c>
      <c r="M471" s="6">
        <f>IFERROR(IF(COUNTIF(A471:K471,"&lt;&gt;")=0,"",IF(K471&lt;TODAY(),"Expired",IF(K471&lt;=TODAY()+'Lists &amp; Settings'!$B$10,"Expiring Soon","OK"))),"" )</f>
        <v/>
      </c>
      <c r="N471" s="8">
        <f>IFERROR(IF(COUNTIF(A471:K471,"&lt;&gt;")=0,"", H471-SUMIFS(StockOut!$E:$E,StockOut!$B:$B,B471,StockOut!$C:$C,E471)), "" )</f>
        <v/>
      </c>
      <c r="O471" s="16">
        <f>IFERROR(IF(N471="","",N471*J471),"")</f>
        <v/>
      </c>
      <c r="P471" s="6" t="n"/>
    </row>
    <row r="472">
      <c r="A472" s="17" t="n"/>
      <c r="B472" s="6" t="n"/>
      <c r="C472" s="6">
        <f>IFERROR(VLOOKUP(B472,'Lists &amp; Settings'!$A$3:$D$200,2,FALSE),"")</f>
        <v/>
      </c>
      <c r="D472" s="6">
        <f>IFERROR(VLOOKUP(B472,'Lists &amp; Settings'!$A$3:$D$200,3,FALSE),"")</f>
        <v/>
      </c>
      <c r="E472" s="6" t="n"/>
      <c r="F472" s="6" t="n"/>
      <c r="G472" s="6" t="n"/>
      <c r="H472" s="6" t="n"/>
      <c r="I472" s="6">
        <f>IFERROR(IF(I472="",""&amp;VLOOKUP(B472,'Lists &amp; Settings'!$A$3:$D$200,4,FALSE),I472),"")</f>
        <v/>
      </c>
      <c r="J472" s="16" t="n"/>
      <c r="K472" s="17" t="n"/>
      <c r="L472" s="8">
        <f>IFERROR(IF(COUNTIF(A472:K472,"&lt;&gt;")=0,"",K472-TODAY()),"")</f>
        <v/>
      </c>
      <c r="M472" s="6">
        <f>IFERROR(IF(COUNTIF(A472:K472,"&lt;&gt;")=0,"",IF(K472&lt;TODAY(),"Expired",IF(K472&lt;=TODAY()+'Lists &amp; Settings'!$B$10,"Expiring Soon","OK"))),"" )</f>
        <v/>
      </c>
      <c r="N472" s="8">
        <f>IFERROR(IF(COUNTIF(A472:K472,"&lt;&gt;")=0,"", H472-SUMIFS(StockOut!$E:$E,StockOut!$B:$B,B472,StockOut!$C:$C,E472)), "" )</f>
        <v/>
      </c>
      <c r="O472" s="16">
        <f>IFERROR(IF(N472="","",N472*J472),"")</f>
        <v/>
      </c>
      <c r="P472" s="6" t="n"/>
    </row>
    <row r="473">
      <c r="A473" s="17" t="n"/>
      <c r="B473" s="6" t="n"/>
      <c r="C473" s="6">
        <f>IFERROR(VLOOKUP(B473,'Lists &amp; Settings'!$A$3:$D$200,2,FALSE),"")</f>
        <v/>
      </c>
      <c r="D473" s="6">
        <f>IFERROR(VLOOKUP(B473,'Lists &amp; Settings'!$A$3:$D$200,3,FALSE),"")</f>
        <v/>
      </c>
      <c r="E473" s="6" t="n"/>
      <c r="F473" s="6" t="n"/>
      <c r="G473" s="6" t="n"/>
      <c r="H473" s="6" t="n"/>
      <c r="I473" s="6">
        <f>IFERROR(IF(I473="",""&amp;VLOOKUP(B473,'Lists &amp; Settings'!$A$3:$D$200,4,FALSE),I473),"")</f>
        <v/>
      </c>
      <c r="J473" s="16" t="n"/>
      <c r="K473" s="17" t="n"/>
      <c r="L473" s="8">
        <f>IFERROR(IF(COUNTIF(A473:K473,"&lt;&gt;")=0,"",K473-TODAY()),"")</f>
        <v/>
      </c>
      <c r="M473" s="6">
        <f>IFERROR(IF(COUNTIF(A473:K473,"&lt;&gt;")=0,"",IF(K473&lt;TODAY(),"Expired",IF(K473&lt;=TODAY()+'Lists &amp; Settings'!$B$10,"Expiring Soon","OK"))),"" )</f>
        <v/>
      </c>
      <c r="N473" s="8">
        <f>IFERROR(IF(COUNTIF(A473:K473,"&lt;&gt;")=0,"", H473-SUMIFS(StockOut!$E:$E,StockOut!$B:$B,B473,StockOut!$C:$C,E473)), "" )</f>
        <v/>
      </c>
      <c r="O473" s="16">
        <f>IFERROR(IF(N473="","",N473*J473),"")</f>
        <v/>
      </c>
      <c r="P473" s="6" t="n"/>
    </row>
    <row r="474">
      <c r="A474" s="17" t="n"/>
      <c r="B474" s="6" t="n"/>
      <c r="C474" s="6">
        <f>IFERROR(VLOOKUP(B474,'Lists &amp; Settings'!$A$3:$D$200,2,FALSE),"")</f>
        <v/>
      </c>
      <c r="D474" s="6">
        <f>IFERROR(VLOOKUP(B474,'Lists &amp; Settings'!$A$3:$D$200,3,FALSE),"")</f>
        <v/>
      </c>
      <c r="E474" s="6" t="n"/>
      <c r="F474" s="6" t="n"/>
      <c r="G474" s="6" t="n"/>
      <c r="H474" s="6" t="n"/>
      <c r="I474" s="6">
        <f>IFERROR(IF(I474="",""&amp;VLOOKUP(B474,'Lists &amp; Settings'!$A$3:$D$200,4,FALSE),I474),"")</f>
        <v/>
      </c>
      <c r="J474" s="16" t="n"/>
      <c r="K474" s="17" t="n"/>
      <c r="L474" s="8">
        <f>IFERROR(IF(COUNTIF(A474:K474,"&lt;&gt;")=0,"",K474-TODAY()),"")</f>
        <v/>
      </c>
      <c r="M474" s="6">
        <f>IFERROR(IF(COUNTIF(A474:K474,"&lt;&gt;")=0,"",IF(K474&lt;TODAY(),"Expired",IF(K474&lt;=TODAY()+'Lists &amp; Settings'!$B$10,"Expiring Soon","OK"))),"" )</f>
        <v/>
      </c>
      <c r="N474" s="8">
        <f>IFERROR(IF(COUNTIF(A474:K474,"&lt;&gt;")=0,"", H474-SUMIFS(StockOut!$E:$E,StockOut!$B:$B,B474,StockOut!$C:$C,E474)), "" )</f>
        <v/>
      </c>
      <c r="O474" s="16">
        <f>IFERROR(IF(N474="","",N474*J474),"")</f>
        <v/>
      </c>
      <c r="P474" s="6" t="n"/>
    </row>
    <row r="475">
      <c r="A475" s="17" t="n"/>
      <c r="B475" s="6" t="n"/>
      <c r="C475" s="6">
        <f>IFERROR(VLOOKUP(B475,'Lists &amp; Settings'!$A$3:$D$200,2,FALSE),"")</f>
        <v/>
      </c>
      <c r="D475" s="6">
        <f>IFERROR(VLOOKUP(B475,'Lists &amp; Settings'!$A$3:$D$200,3,FALSE),"")</f>
        <v/>
      </c>
      <c r="E475" s="6" t="n"/>
      <c r="F475" s="6" t="n"/>
      <c r="G475" s="6" t="n"/>
      <c r="H475" s="6" t="n"/>
      <c r="I475" s="6">
        <f>IFERROR(IF(I475="",""&amp;VLOOKUP(B475,'Lists &amp; Settings'!$A$3:$D$200,4,FALSE),I475),"")</f>
        <v/>
      </c>
      <c r="J475" s="16" t="n"/>
      <c r="K475" s="17" t="n"/>
      <c r="L475" s="8">
        <f>IFERROR(IF(COUNTIF(A475:K475,"&lt;&gt;")=0,"",K475-TODAY()),"")</f>
        <v/>
      </c>
      <c r="M475" s="6">
        <f>IFERROR(IF(COUNTIF(A475:K475,"&lt;&gt;")=0,"",IF(K475&lt;TODAY(),"Expired",IF(K475&lt;=TODAY()+'Lists &amp; Settings'!$B$10,"Expiring Soon","OK"))),"" )</f>
        <v/>
      </c>
      <c r="N475" s="8">
        <f>IFERROR(IF(COUNTIF(A475:K475,"&lt;&gt;")=0,"", H475-SUMIFS(StockOut!$E:$E,StockOut!$B:$B,B475,StockOut!$C:$C,E475)), "" )</f>
        <v/>
      </c>
      <c r="O475" s="16">
        <f>IFERROR(IF(N475="","",N475*J475),"")</f>
        <v/>
      </c>
      <c r="P475" s="6" t="n"/>
    </row>
    <row r="476">
      <c r="A476" s="17" t="n"/>
      <c r="B476" s="6" t="n"/>
      <c r="C476" s="6">
        <f>IFERROR(VLOOKUP(B476,'Lists &amp; Settings'!$A$3:$D$200,2,FALSE),"")</f>
        <v/>
      </c>
      <c r="D476" s="6">
        <f>IFERROR(VLOOKUP(B476,'Lists &amp; Settings'!$A$3:$D$200,3,FALSE),"")</f>
        <v/>
      </c>
      <c r="E476" s="6" t="n"/>
      <c r="F476" s="6" t="n"/>
      <c r="G476" s="6" t="n"/>
      <c r="H476" s="6" t="n"/>
      <c r="I476" s="6">
        <f>IFERROR(IF(I476="",""&amp;VLOOKUP(B476,'Lists &amp; Settings'!$A$3:$D$200,4,FALSE),I476),"")</f>
        <v/>
      </c>
      <c r="J476" s="16" t="n"/>
      <c r="K476" s="17" t="n"/>
      <c r="L476" s="8">
        <f>IFERROR(IF(COUNTIF(A476:K476,"&lt;&gt;")=0,"",K476-TODAY()),"")</f>
        <v/>
      </c>
      <c r="M476" s="6">
        <f>IFERROR(IF(COUNTIF(A476:K476,"&lt;&gt;")=0,"",IF(K476&lt;TODAY(),"Expired",IF(K476&lt;=TODAY()+'Lists &amp; Settings'!$B$10,"Expiring Soon","OK"))),"" )</f>
        <v/>
      </c>
      <c r="N476" s="8">
        <f>IFERROR(IF(COUNTIF(A476:K476,"&lt;&gt;")=0,"", H476-SUMIFS(StockOut!$E:$E,StockOut!$B:$B,B476,StockOut!$C:$C,E476)), "" )</f>
        <v/>
      </c>
      <c r="O476" s="16">
        <f>IFERROR(IF(N476="","",N476*J476),"")</f>
        <v/>
      </c>
      <c r="P476" s="6" t="n"/>
    </row>
    <row r="477">
      <c r="A477" s="17" t="n"/>
      <c r="B477" s="6" t="n"/>
      <c r="C477" s="6">
        <f>IFERROR(VLOOKUP(B477,'Lists &amp; Settings'!$A$3:$D$200,2,FALSE),"")</f>
        <v/>
      </c>
      <c r="D477" s="6">
        <f>IFERROR(VLOOKUP(B477,'Lists &amp; Settings'!$A$3:$D$200,3,FALSE),"")</f>
        <v/>
      </c>
      <c r="E477" s="6" t="n"/>
      <c r="F477" s="6" t="n"/>
      <c r="G477" s="6" t="n"/>
      <c r="H477" s="6" t="n"/>
      <c r="I477" s="6">
        <f>IFERROR(IF(I477="",""&amp;VLOOKUP(B477,'Lists &amp; Settings'!$A$3:$D$200,4,FALSE),I477),"")</f>
        <v/>
      </c>
      <c r="J477" s="16" t="n"/>
      <c r="K477" s="17" t="n"/>
      <c r="L477" s="8">
        <f>IFERROR(IF(COUNTIF(A477:K477,"&lt;&gt;")=0,"",K477-TODAY()),"")</f>
        <v/>
      </c>
      <c r="M477" s="6">
        <f>IFERROR(IF(COUNTIF(A477:K477,"&lt;&gt;")=0,"",IF(K477&lt;TODAY(),"Expired",IF(K477&lt;=TODAY()+'Lists &amp; Settings'!$B$10,"Expiring Soon","OK"))),"" )</f>
        <v/>
      </c>
      <c r="N477" s="8">
        <f>IFERROR(IF(COUNTIF(A477:K477,"&lt;&gt;")=0,"", H477-SUMIFS(StockOut!$E:$E,StockOut!$B:$B,B477,StockOut!$C:$C,E477)), "" )</f>
        <v/>
      </c>
      <c r="O477" s="16">
        <f>IFERROR(IF(N477="","",N477*J477),"")</f>
        <v/>
      </c>
      <c r="P477" s="6" t="n"/>
    </row>
    <row r="478">
      <c r="A478" s="17" t="n"/>
      <c r="B478" s="6" t="n"/>
      <c r="C478" s="6">
        <f>IFERROR(VLOOKUP(B478,'Lists &amp; Settings'!$A$3:$D$200,2,FALSE),"")</f>
        <v/>
      </c>
      <c r="D478" s="6">
        <f>IFERROR(VLOOKUP(B478,'Lists &amp; Settings'!$A$3:$D$200,3,FALSE),"")</f>
        <v/>
      </c>
      <c r="E478" s="6" t="n"/>
      <c r="F478" s="6" t="n"/>
      <c r="G478" s="6" t="n"/>
      <c r="H478" s="6" t="n"/>
      <c r="I478" s="6">
        <f>IFERROR(IF(I478="",""&amp;VLOOKUP(B478,'Lists &amp; Settings'!$A$3:$D$200,4,FALSE),I478),"")</f>
        <v/>
      </c>
      <c r="J478" s="16" t="n"/>
      <c r="K478" s="17" t="n"/>
      <c r="L478" s="8">
        <f>IFERROR(IF(COUNTIF(A478:K478,"&lt;&gt;")=0,"",K478-TODAY()),"")</f>
        <v/>
      </c>
      <c r="M478" s="6">
        <f>IFERROR(IF(COUNTIF(A478:K478,"&lt;&gt;")=0,"",IF(K478&lt;TODAY(),"Expired",IF(K478&lt;=TODAY()+'Lists &amp; Settings'!$B$10,"Expiring Soon","OK"))),"" )</f>
        <v/>
      </c>
      <c r="N478" s="8">
        <f>IFERROR(IF(COUNTIF(A478:K478,"&lt;&gt;")=0,"", H478-SUMIFS(StockOut!$E:$E,StockOut!$B:$B,B478,StockOut!$C:$C,E478)), "" )</f>
        <v/>
      </c>
      <c r="O478" s="16">
        <f>IFERROR(IF(N478="","",N478*J478),"")</f>
        <v/>
      </c>
      <c r="P478" s="6" t="n"/>
    </row>
    <row r="479">
      <c r="A479" s="17" t="n"/>
      <c r="B479" s="6" t="n"/>
      <c r="C479" s="6">
        <f>IFERROR(VLOOKUP(B479,'Lists &amp; Settings'!$A$3:$D$200,2,FALSE),"")</f>
        <v/>
      </c>
      <c r="D479" s="6">
        <f>IFERROR(VLOOKUP(B479,'Lists &amp; Settings'!$A$3:$D$200,3,FALSE),"")</f>
        <v/>
      </c>
      <c r="E479" s="6" t="n"/>
      <c r="F479" s="6" t="n"/>
      <c r="G479" s="6" t="n"/>
      <c r="H479" s="6" t="n"/>
      <c r="I479" s="6">
        <f>IFERROR(IF(I479="",""&amp;VLOOKUP(B479,'Lists &amp; Settings'!$A$3:$D$200,4,FALSE),I479),"")</f>
        <v/>
      </c>
      <c r="J479" s="16" t="n"/>
      <c r="K479" s="17" t="n"/>
      <c r="L479" s="8">
        <f>IFERROR(IF(COUNTIF(A479:K479,"&lt;&gt;")=0,"",K479-TODAY()),"")</f>
        <v/>
      </c>
      <c r="M479" s="6">
        <f>IFERROR(IF(COUNTIF(A479:K479,"&lt;&gt;")=0,"",IF(K479&lt;TODAY(),"Expired",IF(K479&lt;=TODAY()+'Lists &amp; Settings'!$B$10,"Expiring Soon","OK"))),"" )</f>
        <v/>
      </c>
      <c r="N479" s="8">
        <f>IFERROR(IF(COUNTIF(A479:K479,"&lt;&gt;")=0,"", H479-SUMIFS(StockOut!$E:$E,StockOut!$B:$B,B479,StockOut!$C:$C,E479)), "" )</f>
        <v/>
      </c>
      <c r="O479" s="16">
        <f>IFERROR(IF(N479="","",N479*J479),"")</f>
        <v/>
      </c>
      <c r="P479" s="6" t="n"/>
    </row>
    <row r="480">
      <c r="A480" s="17" t="n"/>
      <c r="B480" s="6" t="n"/>
      <c r="C480" s="6">
        <f>IFERROR(VLOOKUP(B480,'Lists &amp; Settings'!$A$3:$D$200,2,FALSE),"")</f>
        <v/>
      </c>
      <c r="D480" s="6">
        <f>IFERROR(VLOOKUP(B480,'Lists &amp; Settings'!$A$3:$D$200,3,FALSE),"")</f>
        <v/>
      </c>
      <c r="E480" s="6" t="n"/>
      <c r="F480" s="6" t="n"/>
      <c r="G480" s="6" t="n"/>
      <c r="H480" s="6" t="n"/>
      <c r="I480" s="6">
        <f>IFERROR(IF(I480="",""&amp;VLOOKUP(B480,'Lists &amp; Settings'!$A$3:$D$200,4,FALSE),I480),"")</f>
        <v/>
      </c>
      <c r="J480" s="16" t="n"/>
      <c r="K480" s="17" t="n"/>
      <c r="L480" s="8">
        <f>IFERROR(IF(COUNTIF(A480:K480,"&lt;&gt;")=0,"",K480-TODAY()),"")</f>
        <v/>
      </c>
      <c r="M480" s="6">
        <f>IFERROR(IF(COUNTIF(A480:K480,"&lt;&gt;")=0,"",IF(K480&lt;TODAY(),"Expired",IF(K480&lt;=TODAY()+'Lists &amp; Settings'!$B$10,"Expiring Soon","OK"))),"" )</f>
        <v/>
      </c>
      <c r="N480" s="8">
        <f>IFERROR(IF(COUNTIF(A480:K480,"&lt;&gt;")=0,"", H480-SUMIFS(StockOut!$E:$E,StockOut!$B:$B,B480,StockOut!$C:$C,E480)), "" )</f>
        <v/>
      </c>
      <c r="O480" s="16">
        <f>IFERROR(IF(N480="","",N480*J480),"")</f>
        <v/>
      </c>
      <c r="P480" s="6" t="n"/>
    </row>
    <row r="481">
      <c r="A481" s="17" t="n"/>
      <c r="B481" s="6" t="n"/>
      <c r="C481" s="6">
        <f>IFERROR(VLOOKUP(B481,'Lists &amp; Settings'!$A$3:$D$200,2,FALSE),"")</f>
        <v/>
      </c>
      <c r="D481" s="6">
        <f>IFERROR(VLOOKUP(B481,'Lists &amp; Settings'!$A$3:$D$200,3,FALSE),"")</f>
        <v/>
      </c>
      <c r="E481" s="6" t="n"/>
      <c r="F481" s="6" t="n"/>
      <c r="G481" s="6" t="n"/>
      <c r="H481" s="6" t="n"/>
      <c r="I481" s="6">
        <f>IFERROR(IF(I481="",""&amp;VLOOKUP(B481,'Lists &amp; Settings'!$A$3:$D$200,4,FALSE),I481),"")</f>
        <v/>
      </c>
      <c r="J481" s="16" t="n"/>
      <c r="K481" s="17" t="n"/>
      <c r="L481" s="8">
        <f>IFERROR(IF(COUNTIF(A481:K481,"&lt;&gt;")=0,"",K481-TODAY()),"")</f>
        <v/>
      </c>
      <c r="M481" s="6">
        <f>IFERROR(IF(COUNTIF(A481:K481,"&lt;&gt;")=0,"",IF(K481&lt;TODAY(),"Expired",IF(K481&lt;=TODAY()+'Lists &amp; Settings'!$B$10,"Expiring Soon","OK"))),"" )</f>
        <v/>
      </c>
      <c r="N481" s="8">
        <f>IFERROR(IF(COUNTIF(A481:K481,"&lt;&gt;")=0,"", H481-SUMIFS(StockOut!$E:$E,StockOut!$B:$B,B481,StockOut!$C:$C,E481)), "" )</f>
        <v/>
      </c>
      <c r="O481" s="16">
        <f>IFERROR(IF(N481="","",N481*J481),"")</f>
        <v/>
      </c>
      <c r="P481" s="6" t="n"/>
    </row>
    <row r="482">
      <c r="A482" s="17" t="n"/>
      <c r="B482" s="6" t="n"/>
      <c r="C482" s="6">
        <f>IFERROR(VLOOKUP(B482,'Lists &amp; Settings'!$A$3:$D$200,2,FALSE),"")</f>
        <v/>
      </c>
      <c r="D482" s="6">
        <f>IFERROR(VLOOKUP(B482,'Lists &amp; Settings'!$A$3:$D$200,3,FALSE),"")</f>
        <v/>
      </c>
      <c r="E482" s="6" t="n"/>
      <c r="F482" s="6" t="n"/>
      <c r="G482" s="6" t="n"/>
      <c r="H482" s="6" t="n"/>
      <c r="I482" s="6">
        <f>IFERROR(IF(I482="",""&amp;VLOOKUP(B482,'Lists &amp; Settings'!$A$3:$D$200,4,FALSE),I482),"")</f>
        <v/>
      </c>
      <c r="J482" s="16" t="n"/>
      <c r="K482" s="17" t="n"/>
      <c r="L482" s="8">
        <f>IFERROR(IF(COUNTIF(A482:K482,"&lt;&gt;")=0,"",K482-TODAY()),"")</f>
        <v/>
      </c>
      <c r="M482" s="6">
        <f>IFERROR(IF(COUNTIF(A482:K482,"&lt;&gt;")=0,"",IF(K482&lt;TODAY(),"Expired",IF(K482&lt;=TODAY()+'Lists &amp; Settings'!$B$10,"Expiring Soon","OK"))),"" )</f>
        <v/>
      </c>
      <c r="N482" s="8">
        <f>IFERROR(IF(COUNTIF(A482:K482,"&lt;&gt;")=0,"", H482-SUMIFS(StockOut!$E:$E,StockOut!$B:$B,B482,StockOut!$C:$C,E482)), "" )</f>
        <v/>
      </c>
      <c r="O482" s="16">
        <f>IFERROR(IF(N482="","",N482*J482),"")</f>
        <v/>
      </c>
      <c r="P482" s="6" t="n"/>
    </row>
    <row r="483">
      <c r="A483" s="17" t="n"/>
      <c r="B483" s="6" t="n"/>
      <c r="C483" s="6">
        <f>IFERROR(VLOOKUP(B483,'Lists &amp; Settings'!$A$3:$D$200,2,FALSE),"")</f>
        <v/>
      </c>
      <c r="D483" s="6">
        <f>IFERROR(VLOOKUP(B483,'Lists &amp; Settings'!$A$3:$D$200,3,FALSE),"")</f>
        <v/>
      </c>
      <c r="E483" s="6" t="n"/>
      <c r="F483" s="6" t="n"/>
      <c r="G483" s="6" t="n"/>
      <c r="H483" s="6" t="n"/>
      <c r="I483" s="6">
        <f>IFERROR(IF(I483="",""&amp;VLOOKUP(B483,'Lists &amp; Settings'!$A$3:$D$200,4,FALSE),I483),"")</f>
        <v/>
      </c>
      <c r="J483" s="16" t="n"/>
      <c r="K483" s="17" t="n"/>
      <c r="L483" s="8">
        <f>IFERROR(IF(COUNTIF(A483:K483,"&lt;&gt;")=0,"",K483-TODAY()),"")</f>
        <v/>
      </c>
      <c r="M483" s="6">
        <f>IFERROR(IF(COUNTIF(A483:K483,"&lt;&gt;")=0,"",IF(K483&lt;TODAY(),"Expired",IF(K483&lt;=TODAY()+'Lists &amp; Settings'!$B$10,"Expiring Soon","OK"))),"" )</f>
        <v/>
      </c>
      <c r="N483" s="8">
        <f>IFERROR(IF(COUNTIF(A483:K483,"&lt;&gt;")=0,"", H483-SUMIFS(StockOut!$E:$E,StockOut!$B:$B,B483,StockOut!$C:$C,E483)), "" )</f>
        <v/>
      </c>
      <c r="O483" s="16">
        <f>IFERROR(IF(N483="","",N483*J483),"")</f>
        <v/>
      </c>
      <c r="P483" s="6" t="n"/>
    </row>
    <row r="484">
      <c r="A484" s="17" t="n"/>
      <c r="B484" s="6" t="n"/>
      <c r="C484" s="6">
        <f>IFERROR(VLOOKUP(B484,'Lists &amp; Settings'!$A$3:$D$200,2,FALSE),"")</f>
        <v/>
      </c>
      <c r="D484" s="6">
        <f>IFERROR(VLOOKUP(B484,'Lists &amp; Settings'!$A$3:$D$200,3,FALSE),"")</f>
        <v/>
      </c>
      <c r="E484" s="6" t="n"/>
      <c r="F484" s="6" t="n"/>
      <c r="G484" s="6" t="n"/>
      <c r="H484" s="6" t="n"/>
      <c r="I484" s="6">
        <f>IFERROR(IF(I484="",""&amp;VLOOKUP(B484,'Lists &amp; Settings'!$A$3:$D$200,4,FALSE),I484),"")</f>
        <v/>
      </c>
      <c r="J484" s="16" t="n"/>
      <c r="K484" s="17" t="n"/>
      <c r="L484" s="8">
        <f>IFERROR(IF(COUNTIF(A484:K484,"&lt;&gt;")=0,"",K484-TODAY()),"")</f>
        <v/>
      </c>
      <c r="M484" s="6">
        <f>IFERROR(IF(COUNTIF(A484:K484,"&lt;&gt;")=0,"",IF(K484&lt;TODAY(),"Expired",IF(K484&lt;=TODAY()+'Lists &amp; Settings'!$B$10,"Expiring Soon","OK"))),"" )</f>
        <v/>
      </c>
      <c r="N484" s="8">
        <f>IFERROR(IF(COUNTIF(A484:K484,"&lt;&gt;")=0,"", H484-SUMIFS(StockOut!$E:$E,StockOut!$B:$B,B484,StockOut!$C:$C,E484)), "" )</f>
        <v/>
      </c>
      <c r="O484" s="16">
        <f>IFERROR(IF(N484="","",N484*J484),"")</f>
        <v/>
      </c>
      <c r="P484" s="6" t="n"/>
    </row>
    <row r="485">
      <c r="A485" s="17" t="n"/>
      <c r="B485" s="6" t="n"/>
      <c r="C485" s="6">
        <f>IFERROR(VLOOKUP(B485,'Lists &amp; Settings'!$A$3:$D$200,2,FALSE),"")</f>
        <v/>
      </c>
      <c r="D485" s="6">
        <f>IFERROR(VLOOKUP(B485,'Lists &amp; Settings'!$A$3:$D$200,3,FALSE),"")</f>
        <v/>
      </c>
      <c r="E485" s="6" t="n"/>
      <c r="F485" s="6" t="n"/>
      <c r="G485" s="6" t="n"/>
      <c r="H485" s="6" t="n"/>
      <c r="I485" s="6">
        <f>IFERROR(IF(I485="",""&amp;VLOOKUP(B485,'Lists &amp; Settings'!$A$3:$D$200,4,FALSE),I485),"")</f>
        <v/>
      </c>
      <c r="J485" s="16" t="n"/>
      <c r="K485" s="17" t="n"/>
      <c r="L485" s="8">
        <f>IFERROR(IF(COUNTIF(A485:K485,"&lt;&gt;")=0,"",K485-TODAY()),"")</f>
        <v/>
      </c>
      <c r="M485" s="6">
        <f>IFERROR(IF(COUNTIF(A485:K485,"&lt;&gt;")=0,"",IF(K485&lt;TODAY(),"Expired",IF(K485&lt;=TODAY()+'Lists &amp; Settings'!$B$10,"Expiring Soon","OK"))),"" )</f>
        <v/>
      </c>
      <c r="N485" s="8">
        <f>IFERROR(IF(COUNTIF(A485:K485,"&lt;&gt;")=0,"", H485-SUMIFS(StockOut!$E:$E,StockOut!$B:$B,B485,StockOut!$C:$C,E485)), "" )</f>
        <v/>
      </c>
      <c r="O485" s="16">
        <f>IFERROR(IF(N485="","",N485*J485),"")</f>
        <v/>
      </c>
      <c r="P485" s="6" t="n"/>
    </row>
    <row r="486">
      <c r="A486" s="17" t="n"/>
      <c r="B486" s="6" t="n"/>
      <c r="C486" s="6">
        <f>IFERROR(VLOOKUP(B486,'Lists &amp; Settings'!$A$3:$D$200,2,FALSE),"")</f>
        <v/>
      </c>
      <c r="D486" s="6">
        <f>IFERROR(VLOOKUP(B486,'Lists &amp; Settings'!$A$3:$D$200,3,FALSE),"")</f>
        <v/>
      </c>
      <c r="E486" s="6" t="n"/>
      <c r="F486" s="6" t="n"/>
      <c r="G486" s="6" t="n"/>
      <c r="H486" s="6" t="n"/>
      <c r="I486" s="6">
        <f>IFERROR(IF(I486="",""&amp;VLOOKUP(B486,'Lists &amp; Settings'!$A$3:$D$200,4,FALSE),I486),"")</f>
        <v/>
      </c>
      <c r="J486" s="16" t="n"/>
      <c r="K486" s="17" t="n"/>
      <c r="L486" s="8">
        <f>IFERROR(IF(COUNTIF(A486:K486,"&lt;&gt;")=0,"",K486-TODAY()),"")</f>
        <v/>
      </c>
      <c r="M486" s="6">
        <f>IFERROR(IF(COUNTIF(A486:K486,"&lt;&gt;")=0,"",IF(K486&lt;TODAY(),"Expired",IF(K486&lt;=TODAY()+'Lists &amp; Settings'!$B$10,"Expiring Soon","OK"))),"" )</f>
        <v/>
      </c>
      <c r="N486" s="8">
        <f>IFERROR(IF(COUNTIF(A486:K486,"&lt;&gt;")=0,"", H486-SUMIFS(StockOut!$E:$E,StockOut!$B:$B,B486,StockOut!$C:$C,E486)), "" )</f>
        <v/>
      </c>
      <c r="O486" s="16">
        <f>IFERROR(IF(N486="","",N486*J486),"")</f>
        <v/>
      </c>
      <c r="P486" s="6" t="n"/>
    </row>
    <row r="487">
      <c r="A487" s="17" t="n"/>
      <c r="B487" s="6" t="n"/>
      <c r="C487" s="6">
        <f>IFERROR(VLOOKUP(B487,'Lists &amp; Settings'!$A$3:$D$200,2,FALSE),"")</f>
        <v/>
      </c>
      <c r="D487" s="6">
        <f>IFERROR(VLOOKUP(B487,'Lists &amp; Settings'!$A$3:$D$200,3,FALSE),"")</f>
        <v/>
      </c>
      <c r="E487" s="6" t="n"/>
      <c r="F487" s="6" t="n"/>
      <c r="G487" s="6" t="n"/>
      <c r="H487" s="6" t="n"/>
      <c r="I487" s="6">
        <f>IFERROR(IF(I487="",""&amp;VLOOKUP(B487,'Lists &amp; Settings'!$A$3:$D$200,4,FALSE),I487),"")</f>
        <v/>
      </c>
      <c r="J487" s="16" t="n"/>
      <c r="K487" s="17" t="n"/>
      <c r="L487" s="8">
        <f>IFERROR(IF(COUNTIF(A487:K487,"&lt;&gt;")=0,"",K487-TODAY()),"")</f>
        <v/>
      </c>
      <c r="M487" s="6">
        <f>IFERROR(IF(COUNTIF(A487:K487,"&lt;&gt;")=0,"",IF(K487&lt;TODAY(),"Expired",IF(K487&lt;=TODAY()+'Lists &amp; Settings'!$B$10,"Expiring Soon","OK"))),"" )</f>
        <v/>
      </c>
      <c r="N487" s="8">
        <f>IFERROR(IF(COUNTIF(A487:K487,"&lt;&gt;")=0,"", H487-SUMIFS(StockOut!$E:$E,StockOut!$B:$B,B487,StockOut!$C:$C,E487)), "" )</f>
        <v/>
      </c>
      <c r="O487" s="16">
        <f>IFERROR(IF(N487="","",N487*J487),"")</f>
        <v/>
      </c>
      <c r="P487" s="6" t="n"/>
    </row>
    <row r="488">
      <c r="A488" s="17" t="n"/>
      <c r="B488" s="6" t="n"/>
      <c r="C488" s="6">
        <f>IFERROR(VLOOKUP(B488,'Lists &amp; Settings'!$A$3:$D$200,2,FALSE),"")</f>
        <v/>
      </c>
      <c r="D488" s="6">
        <f>IFERROR(VLOOKUP(B488,'Lists &amp; Settings'!$A$3:$D$200,3,FALSE),"")</f>
        <v/>
      </c>
      <c r="E488" s="6" t="n"/>
      <c r="F488" s="6" t="n"/>
      <c r="G488" s="6" t="n"/>
      <c r="H488" s="6" t="n"/>
      <c r="I488" s="6">
        <f>IFERROR(IF(I488="",""&amp;VLOOKUP(B488,'Lists &amp; Settings'!$A$3:$D$200,4,FALSE),I488),"")</f>
        <v/>
      </c>
      <c r="J488" s="16" t="n"/>
      <c r="K488" s="17" t="n"/>
      <c r="L488" s="8">
        <f>IFERROR(IF(COUNTIF(A488:K488,"&lt;&gt;")=0,"",K488-TODAY()),"")</f>
        <v/>
      </c>
      <c r="M488" s="6">
        <f>IFERROR(IF(COUNTIF(A488:K488,"&lt;&gt;")=0,"",IF(K488&lt;TODAY(),"Expired",IF(K488&lt;=TODAY()+'Lists &amp; Settings'!$B$10,"Expiring Soon","OK"))),"" )</f>
        <v/>
      </c>
      <c r="N488" s="8">
        <f>IFERROR(IF(COUNTIF(A488:K488,"&lt;&gt;")=0,"", H488-SUMIFS(StockOut!$E:$E,StockOut!$B:$B,B488,StockOut!$C:$C,E488)), "" )</f>
        <v/>
      </c>
      <c r="O488" s="16">
        <f>IFERROR(IF(N488="","",N488*J488),"")</f>
        <v/>
      </c>
      <c r="P488" s="6" t="n"/>
    </row>
    <row r="489">
      <c r="A489" s="17" t="n"/>
      <c r="B489" s="6" t="n"/>
      <c r="C489" s="6">
        <f>IFERROR(VLOOKUP(B489,'Lists &amp; Settings'!$A$3:$D$200,2,FALSE),"")</f>
        <v/>
      </c>
      <c r="D489" s="6">
        <f>IFERROR(VLOOKUP(B489,'Lists &amp; Settings'!$A$3:$D$200,3,FALSE),"")</f>
        <v/>
      </c>
      <c r="E489" s="6" t="n"/>
      <c r="F489" s="6" t="n"/>
      <c r="G489" s="6" t="n"/>
      <c r="H489" s="6" t="n"/>
      <c r="I489" s="6">
        <f>IFERROR(IF(I489="",""&amp;VLOOKUP(B489,'Lists &amp; Settings'!$A$3:$D$200,4,FALSE),I489),"")</f>
        <v/>
      </c>
      <c r="J489" s="16" t="n"/>
      <c r="K489" s="17" t="n"/>
      <c r="L489" s="8">
        <f>IFERROR(IF(COUNTIF(A489:K489,"&lt;&gt;")=0,"",K489-TODAY()),"")</f>
        <v/>
      </c>
      <c r="M489" s="6">
        <f>IFERROR(IF(COUNTIF(A489:K489,"&lt;&gt;")=0,"",IF(K489&lt;TODAY(),"Expired",IF(K489&lt;=TODAY()+'Lists &amp; Settings'!$B$10,"Expiring Soon","OK"))),"" )</f>
        <v/>
      </c>
      <c r="N489" s="8">
        <f>IFERROR(IF(COUNTIF(A489:K489,"&lt;&gt;")=0,"", H489-SUMIFS(StockOut!$E:$E,StockOut!$B:$B,B489,StockOut!$C:$C,E489)), "" )</f>
        <v/>
      </c>
      <c r="O489" s="16">
        <f>IFERROR(IF(N489="","",N489*J489),"")</f>
        <v/>
      </c>
      <c r="P489" s="6" t="n"/>
    </row>
    <row r="490">
      <c r="A490" s="17" t="n"/>
      <c r="B490" s="6" t="n"/>
      <c r="C490" s="6">
        <f>IFERROR(VLOOKUP(B490,'Lists &amp; Settings'!$A$3:$D$200,2,FALSE),"")</f>
        <v/>
      </c>
      <c r="D490" s="6">
        <f>IFERROR(VLOOKUP(B490,'Lists &amp; Settings'!$A$3:$D$200,3,FALSE),"")</f>
        <v/>
      </c>
      <c r="E490" s="6" t="n"/>
      <c r="F490" s="6" t="n"/>
      <c r="G490" s="6" t="n"/>
      <c r="H490" s="6" t="n"/>
      <c r="I490" s="6">
        <f>IFERROR(IF(I490="",""&amp;VLOOKUP(B490,'Lists &amp; Settings'!$A$3:$D$200,4,FALSE),I490),"")</f>
        <v/>
      </c>
      <c r="J490" s="16" t="n"/>
      <c r="K490" s="17" t="n"/>
      <c r="L490" s="8">
        <f>IFERROR(IF(COUNTIF(A490:K490,"&lt;&gt;")=0,"",K490-TODAY()),"")</f>
        <v/>
      </c>
      <c r="M490" s="6">
        <f>IFERROR(IF(COUNTIF(A490:K490,"&lt;&gt;")=0,"",IF(K490&lt;TODAY(),"Expired",IF(K490&lt;=TODAY()+'Lists &amp; Settings'!$B$10,"Expiring Soon","OK"))),"" )</f>
        <v/>
      </c>
      <c r="N490" s="8">
        <f>IFERROR(IF(COUNTIF(A490:K490,"&lt;&gt;")=0,"", H490-SUMIFS(StockOut!$E:$E,StockOut!$B:$B,B490,StockOut!$C:$C,E490)), "" )</f>
        <v/>
      </c>
      <c r="O490" s="16">
        <f>IFERROR(IF(N490="","",N490*J490),"")</f>
        <v/>
      </c>
      <c r="P490" s="6" t="n"/>
    </row>
    <row r="491">
      <c r="A491" s="17" t="n"/>
      <c r="B491" s="6" t="n"/>
      <c r="C491" s="6">
        <f>IFERROR(VLOOKUP(B491,'Lists &amp; Settings'!$A$3:$D$200,2,FALSE),"")</f>
        <v/>
      </c>
      <c r="D491" s="6">
        <f>IFERROR(VLOOKUP(B491,'Lists &amp; Settings'!$A$3:$D$200,3,FALSE),"")</f>
        <v/>
      </c>
      <c r="E491" s="6" t="n"/>
      <c r="F491" s="6" t="n"/>
      <c r="G491" s="6" t="n"/>
      <c r="H491" s="6" t="n"/>
      <c r="I491" s="6">
        <f>IFERROR(IF(I491="",""&amp;VLOOKUP(B491,'Lists &amp; Settings'!$A$3:$D$200,4,FALSE),I491),"")</f>
        <v/>
      </c>
      <c r="J491" s="16" t="n"/>
      <c r="K491" s="17" t="n"/>
      <c r="L491" s="8">
        <f>IFERROR(IF(COUNTIF(A491:K491,"&lt;&gt;")=0,"",K491-TODAY()),"")</f>
        <v/>
      </c>
      <c r="M491" s="6">
        <f>IFERROR(IF(COUNTIF(A491:K491,"&lt;&gt;")=0,"",IF(K491&lt;TODAY(),"Expired",IF(K491&lt;=TODAY()+'Lists &amp; Settings'!$B$10,"Expiring Soon","OK"))),"" )</f>
        <v/>
      </c>
      <c r="N491" s="8">
        <f>IFERROR(IF(COUNTIF(A491:K491,"&lt;&gt;")=0,"", H491-SUMIFS(StockOut!$E:$E,StockOut!$B:$B,B491,StockOut!$C:$C,E491)), "" )</f>
        <v/>
      </c>
      <c r="O491" s="16">
        <f>IFERROR(IF(N491="","",N491*J491),"")</f>
        <v/>
      </c>
      <c r="P491" s="6" t="n"/>
    </row>
    <row r="492">
      <c r="A492" s="17" t="n"/>
      <c r="B492" s="6" t="n"/>
      <c r="C492" s="6">
        <f>IFERROR(VLOOKUP(B492,'Lists &amp; Settings'!$A$3:$D$200,2,FALSE),"")</f>
        <v/>
      </c>
      <c r="D492" s="6">
        <f>IFERROR(VLOOKUP(B492,'Lists &amp; Settings'!$A$3:$D$200,3,FALSE),"")</f>
        <v/>
      </c>
      <c r="E492" s="6" t="n"/>
      <c r="F492" s="6" t="n"/>
      <c r="G492" s="6" t="n"/>
      <c r="H492" s="6" t="n"/>
      <c r="I492" s="6">
        <f>IFERROR(IF(I492="",""&amp;VLOOKUP(B492,'Lists &amp; Settings'!$A$3:$D$200,4,FALSE),I492),"")</f>
        <v/>
      </c>
      <c r="J492" s="16" t="n"/>
      <c r="K492" s="17" t="n"/>
      <c r="L492" s="8">
        <f>IFERROR(IF(COUNTIF(A492:K492,"&lt;&gt;")=0,"",K492-TODAY()),"")</f>
        <v/>
      </c>
      <c r="M492" s="6">
        <f>IFERROR(IF(COUNTIF(A492:K492,"&lt;&gt;")=0,"",IF(K492&lt;TODAY(),"Expired",IF(K492&lt;=TODAY()+'Lists &amp; Settings'!$B$10,"Expiring Soon","OK"))),"" )</f>
        <v/>
      </c>
      <c r="N492" s="8">
        <f>IFERROR(IF(COUNTIF(A492:K492,"&lt;&gt;")=0,"", H492-SUMIFS(StockOut!$E:$E,StockOut!$B:$B,B492,StockOut!$C:$C,E492)), "" )</f>
        <v/>
      </c>
      <c r="O492" s="16">
        <f>IFERROR(IF(N492="","",N492*J492),"")</f>
        <v/>
      </c>
      <c r="P492" s="6" t="n"/>
    </row>
    <row r="493">
      <c r="A493" s="17" t="n"/>
      <c r="B493" s="6" t="n"/>
      <c r="C493" s="6">
        <f>IFERROR(VLOOKUP(B493,'Lists &amp; Settings'!$A$3:$D$200,2,FALSE),"")</f>
        <v/>
      </c>
      <c r="D493" s="6">
        <f>IFERROR(VLOOKUP(B493,'Lists &amp; Settings'!$A$3:$D$200,3,FALSE),"")</f>
        <v/>
      </c>
      <c r="E493" s="6" t="n"/>
      <c r="F493" s="6" t="n"/>
      <c r="G493" s="6" t="n"/>
      <c r="H493" s="6" t="n"/>
      <c r="I493" s="6">
        <f>IFERROR(IF(I493="",""&amp;VLOOKUP(B493,'Lists &amp; Settings'!$A$3:$D$200,4,FALSE),I493),"")</f>
        <v/>
      </c>
      <c r="J493" s="16" t="n"/>
      <c r="K493" s="17" t="n"/>
      <c r="L493" s="8">
        <f>IFERROR(IF(COUNTIF(A493:K493,"&lt;&gt;")=0,"",K493-TODAY()),"")</f>
        <v/>
      </c>
      <c r="M493" s="6">
        <f>IFERROR(IF(COUNTIF(A493:K493,"&lt;&gt;")=0,"",IF(K493&lt;TODAY(),"Expired",IF(K493&lt;=TODAY()+'Lists &amp; Settings'!$B$10,"Expiring Soon","OK"))),"" )</f>
        <v/>
      </c>
      <c r="N493" s="8">
        <f>IFERROR(IF(COUNTIF(A493:K493,"&lt;&gt;")=0,"", H493-SUMIFS(StockOut!$E:$E,StockOut!$B:$B,B493,StockOut!$C:$C,E493)), "" )</f>
        <v/>
      </c>
      <c r="O493" s="16">
        <f>IFERROR(IF(N493="","",N493*J493),"")</f>
        <v/>
      </c>
      <c r="P493" s="6" t="n"/>
    </row>
    <row r="494">
      <c r="A494" s="17" t="n"/>
      <c r="B494" s="6" t="n"/>
      <c r="C494" s="6">
        <f>IFERROR(VLOOKUP(B494,'Lists &amp; Settings'!$A$3:$D$200,2,FALSE),"")</f>
        <v/>
      </c>
      <c r="D494" s="6">
        <f>IFERROR(VLOOKUP(B494,'Lists &amp; Settings'!$A$3:$D$200,3,FALSE),"")</f>
        <v/>
      </c>
      <c r="E494" s="6" t="n"/>
      <c r="F494" s="6" t="n"/>
      <c r="G494" s="6" t="n"/>
      <c r="H494" s="6" t="n"/>
      <c r="I494" s="6">
        <f>IFERROR(IF(I494="",""&amp;VLOOKUP(B494,'Lists &amp; Settings'!$A$3:$D$200,4,FALSE),I494),"")</f>
        <v/>
      </c>
      <c r="J494" s="16" t="n"/>
      <c r="K494" s="17" t="n"/>
      <c r="L494" s="8">
        <f>IFERROR(IF(COUNTIF(A494:K494,"&lt;&gt;")=0,"",K494-TODAY()),"")</f>
        <v/>
      </c>
      <c r="M494" s="6">
        <f>IFERROR(IF(COUNTIF(A494:K494,"&lt;&gt;")=0,"",IF(K494&lt;TODAY(),"Expired",IF(K494&lt;=TODAY()+'Lists &amp; Settings'!$B$10,"Expiring Soon","OK"))),"" )</f>
        <v/>
      </c>
      <c r="N494" s="8">
        <f>IFERROR(IF(COUNTIF(A494:K494,"&lt;&gt;")=0,"", H494-SUMIFS(StockOut!$E:$E,StockOut!$B:$B,B494,StockOut!$C:$C,E494)), "" )</f>
        <v/>
      </c>
      <c r="O494" s="16">
        <f>IFERROR(IF(N494="","",N494*J494),"")</f>
        <v/>
      </c>
      <c r="P494" s="6" t="n"/>
    </row>
    <row r="495">
      <c r="A495" s="17" t="n"/>
      <c r="B495" s="6" t="n"/>
      <c r="C495" s="6">
        <f>IFERROR(VLOOKUP(B495,'Lists &amp; Settings'!$A$3:$D$200,2,FALSE),"")</f>
        <v/>
      </c>
      <c r="D495" s="6">
        <f>IFERROR(VLOOKUP(B495,'Lists &amp; Settings'!$A$3:$D$200,3,FALSE),"")</f>
        <v/>
      </c>
      <c r="E495" s="6" t="n"/>
      <c r="F495" s="6" t="n"/>
      <c r="G495" s="6" t="n"/>
      <c r="H495" s="6" t="n"/>
      <c r="I495" s="6">
        <f>IFERROR(IF(I495="",""&amp;VLOOKUP(B495,'Lists &amp; Settings'!$A$3:$D$200,4,FALSE),I495),"")</f>
        <v/>
      </c>
      <c r="J495" s="16" t="n"/>
      <c r="K495" s="17" t="n"/>
      <c r="L495" s="8">
        <f>IFERROR(IF(COUNTIF(A495:K495,"&lt;&gt;")=0,"",K495-TODAY()),"")</f>
        <v/>
      </c>
      <c r="M495" s="6">
        <f>IFERROR(IF(COUNTIF(A495:K495,"&lt;&gt;")=0,"",IF(K495&lt;TODAY(),"Expired",IF(K495&lt;=TODAY()+'Lists &amp; Settings'!$B$10,"Expiring Soon","OK"))),"" )</f>
        <v/>
      </c>
      <c r="N495" s="8">
        <f>IFERROR(IF(COUNTIF(A495:K495,"&lt;&gt;")=0,"", H495-SUMIFS(StockOut!$E:$E,StockOut!$B:$B,B495,StockOut!$C:$C,E495)), "" )</f>
        <v/>
      </c>
      <c r="O495" s="16">
        <f>IFERROR(IF(N495="","",N495*J495),"")</f>
        <v/>
      </c>
      <c r="P495" s="6" t="n"/>
    </row>
    <row r="496">
      <c r="A496" s="17" t="n"/>
      <c r="B496" s="6" t="n"/>
      <c r="C496" s="6">
        <f>IFERROR(VLOOKUP(B496,'Lists &amp; Settings'!$A$3:$D$200,2,FALSE),"")</f>
        <v/>
      </c>
      <c r="D496" s="6">
        <f>IFERROR(VLOOKUP(B496,'Lists &amp; Settings'!$A$3:$D$200,3,FALSE),"")</f>
        <v/>
      </c>
      <c r="E496" s="6" t="n"/>
      <c r="F496" s="6" t="n"/>
      <c r="G496" s="6" t="n"/>
      <c r="H496" s="6" t="n"/>
      <c r="I496" s="6">
        <f>IFERROR(IF(I496="",""&amp;VLOOKUP(B496,'Lists &amp; Settings'!$A$3:$D$200,4,FALSE),I496),"")</f>
        <v/>
      </c>
      <c r="J496" s="16" t="n"/>
      <c r="K496" s="17" t="n"/>
      <c r="L496" s="8">
        <f>IFERROR(IF(COUNTIF(A496:K496,"&lt;&gt;")=0,"",K496-TODAY()),"")</f>
        <v/>
      </c>
      <c r="M496" s="6">
        <f>IFERROR(IF(COUNTIF(A496:K496,"&lt;&gt;")=0,"",IF(K496&lt;TODAY(),"Expired",IF(K496&lt;=TODAY()+'Lists &amp; Settings'!$B$10,"Expiring Soon","OK"))),"" )</f>
        <v/>
      </c>
      <c r="N496" s="8">
        <f>IFERROR(IF(COUNTIF(A496:K496,"&lt;&gt;")=0,"", H496-SUMIFS(StockOut!$E:$E,StockOut!$B:$B,B496,StockOut!$C:$C,E496)), "" )</f>
        <v/>
      </c>
      <c r="O496" s="16">
        <f>IFERROR(IF(N496="","",N496*J496),"")</f>
        <v/>
      </c>
      <c r="P496" s="6" t="n"/>
    </row>
    <row r="497">
      <c r="A497" s="17" t="n"/>
      <c r="B497" s="6" t="n"/>
      <c r="C497" s="6">
        <f>IFERROR(VLOOKUP(B497,'Lists &amp; Settings'!$A$3:$D$200,2,FALSE),"")</f>
        <v/>
      </c>
      <c r="D497" s="6">
        <f>IFERROR(VLOOKUP(B497,'Lists &amp; Settings'!$A$3:$D$200,3,FALSE),"")</f>
        <v/>
      </c>
      <c r="E497" s="6" t="n"/>
      <c r="F497" s="6" t="n"/>
      <c r="G497" s="6" t="n"/>
      <c r="H497" s="6" t="n"/>
      <c r="I497" s="6">
        <f>IFERROR(IF(I497="",""&amp;VLOOKUP(B497,'Lists &amp; Settings'!$A$3:$D$200,4,FALSE),I497),"")</f>
        <v/>
      </c>
      <c r="J497" s="16" t="n"/>
      <c r="K497" s="17" t="n"/>
      <c r="L497" s="8">
        <f>IFERROR(IF(COUNTIF(A497:K497,"&lt;&gt;")=0,"",K497-TODAY()),"")</f>
        <v/>
      </c>
      <c r="M497" s="6">
        <f>IFERROR(IF(COUNTIF(A497:K497,"&lt;&gt;")=0,"",IF(K497&lt;TODAY(),"Expired",IF(K497&lt;=TODAY()+'Lists &amp; Settings'!$B$10,"Expiring Soon","OK"))),"" )</f>
        <v/>
      </c>
      <c r="N497" s="8">
        <f>IFERROR(IF(COUNTIF(A497:K497,"&lt;&gt;")=0,"", H497-SUMIFS(StockOut!$E:$E,StockOut!$B:$B,B497,StockOut!$C:$C,E497)), "" )</f>
        <v/>
      </c>
      <c r="O497" s="16">
        <f>IFERROR(IF(N497="","",N497*J497),"")</f>
        <v/>
      </c>
      <c r="P497" s="6" t="n"/>
    </row>
    <row r="498">
      <c r="A498" s="17" t="n"/>
      <c r="B498" s="6" t="n"/>
      <c r="C498" s="6">
        <f>IFERROR(VLOOKUP(B498,'Lists &amp; Settings'!$A$3:$D$200,2,FALSE),"")</f>
        <v/>
      </c>
      <c r="D498" s="6">
        <f>IFERROR(VLOOKUP(B498,'Lists &amp; Settings'!$A$3:$D$200,3,FALSE),"")</f>
        <v/>
      </c>
      <c r="E498" s="6" t="n"/>
      <c r="F498" s="6" t="n"/>
      <c r="G498" s="6" t="n"/>
      <c r="H498" s="6" t="n"/>
      <c r="I498" s="6">
        <f>IFERROR(IF(I498="",""&amp;VLOOKUP(B498,'Lists &amp; Settings'!$A$3:$D$200,4,FALSE),I498),"")</f>
        <v/>
      </c>
      <c r="J498" s="16" t="n"/>
      <c r="K498" s="17" t="n"/>
      <c r="L498" s="8">
        <f>IFERROR(IF(COUNTIF(A498:K498,"&lt;&gt;")=0,"",K498-TODAY()),"")</f>
        <v/>
      </c>
      <c r="M498" s="6">
        <f>IFERROR(IF(COUNTIF(A498:K498,"&lt;&gt;")=0,"",IF(K498&lt;TODAY(),"Expired",IF(K498&lt;=TODAY()+'Lists &amp; Settings'!$B$10,"Expiring Soon","OK"))),"" )</f>
        <v/>
      </c>
      <c r="N498" s="8">
        <f>IFERROR(IF(COUNTIF(A498:K498,"&lt;&gt;")=0,"", H498-SUMIFS(StockOut!$E:$E,StockOut!$B:$B,B498,StockOut!$C:$C,E498)), "" )</f>
        <v/>
      </c>
      <c r="O498" s="16">
        <f>IFERROR(IF(N498="","",N498*J498),"")</f>
        <v/>
      </c>
      <c r="P498" s="6" t="n"/>
    </row>
    <row r="499">
      <c r="A499" s="17" t="n"/>
      <c r="B499" s="6" t="n"/>
      <c r="C499" s="6">
        <f>IFERROR(VLOOKUP(B499,'Lists &amp; Settings'!$A$3:$D$200,2,FALSE),"")</f>
        <v/>
      </c>
      <c r="D499" s="6">
        <f>IFERROR(VLOOKUP(B499,'Lists &amp; Settings'!$A$3:$D$200,3,FALSE),"")</f>
        <v/>
      </c>
      <c r="E499" s="6" t="n"/>
      <c r="F499" s="6" t="n"/>
      <c r="G499" s="6" t="n"/>
      <c r="H499" s="6" t="n"/>
      <c r="I499" s="6">
        <f>IFERROR(IF(I499="",""&amp;VLOOKUP(B499,'Lists &amp; Settings'!$A$3:$D$200,4,FALSE),I499),"")</f>
        <v/>
      </c>
      <c r="J499" s="16" t="n"/>
      <c r="K499" s="17" t="n"/>
      <c r="L499" s="8">
        <f>IFERROR(IF(COUNTIF(A499:K499,"&lt;&gt;")=0,"",K499-TODAY()),"")</f>
        <v/>
      </c>
      <c r="M499" s="6">
        <f>IFERROR(IF(COUNTIF(A499:K499,"&lt;&gt;")=0,"",IF(K499&lt;TODAY(),"Expired",IF(K499&lt;=TODAY()+'Lists &amp; Settings'!$B$10,"Expiring Soon","OK"))),"" )</f>
        <v/>
      </c>
      <c r="N499" s="8">
        <f>IFERROR(IF(COUNTIF(A499:K499,"&lt;&gt;")=0,"", H499-SUMIFS(StockOut!$E:$E,StockOut!$B:$B,B499,StockOut!$C:$C,E499)), "" )</f>
        <v/>
      </c>
      <c r="O499" s="16">
        <f>IFERROR(IF(N499="","",N499*J499),"")</f>
        <v/>
      </c>
      <c r="P499" s="6" t="n"/>
    </row>
    <row r="500">
      <c r="A500" s="17" t="n"/>
      <c r="B500" s="6" t="n"/>
      <c r="C500" s="6">
        <f>IFERROR(VLOOKUP(B500,'Lists &amp; Settings'!$A$3:$D$200,2,FALSE),"")</f>
        <v/>
      </c>
      <c r="D500" s="6">
        <f>IFERROR(VLOOKUP(B500,'Lists &amp; Settings'!$A$3:$D$200,3,FALSE),"")</f>
        <v/>
      </c>
      <c r="E500" s="6" t="n"/>
      <c r="F500" s="6" t="n"/>
      <c r="G500" s="6" t="n"/>
      <c r="H500" s="6" t="n"/>
      <c r="I500" s="6">
        <f>IFERROR(IF(I500="",""&amp;VLOOKUP(B500,'Lists &amp; Settings'!$A$3:$D$200,4,FALSE),I500),"")</f>
        <v/>
      </c>
      <c r="J500" s="16" t="n"/>
      <c r="K500" s="17" t="n"/>
      <c r="L500" s="8">
        <f>IFERROR(IF(COUNTIF(A500:K500,"&lt;&gt;")=0,"",K500-TODAY()),"")</f>
        <v/>
      </c>
      <c r="M500" s="6">
        <f>IFERROR(IF(COUNTIF(A500:K500,"&lt;&gt;")=0,"",IF(K500&lt;TODAY(),"Expired",IF(K500&lt;=TODAY()+'Lists &amp; Settings'!$B$10,"Expiring Soon","OK"))),"" )</f>
        <v/>
      </c>
      <c r="N500" s="8">
        <f>IFERROR(IF(COUNTIF(A500:K500,"&lt;&gt;")=0,"", H500-SUMIFS(StockOut!$E:$E,StockOut!$B:$B,B500,StockOut!$C:$C,E500)), "" )</f>
        <v/>
      </c>
      <c r="O500" s="16">
        <f>IFERROR(IF(N500="","",N500*J500),"")</f>
        <v/>
      </c>
      <c r="P500" s="6" t="n"/>
    </row>
    <row r="501">
      <c r="A501" s="17" t="n"/>
      <c r="B501" s="6" t="n"/>
      <c r="C501" s="6">
        <f>IFERROR(VLOOKUP(B501,'Lists &amp; Settings'!$A$3:$D$200,2,FALSE),"")</f>
        <v/>
      </c>
      <c r="D501" s="6">
        <f>IFERROR(VLOOKUP(B501,'Lists &amp; Settings'!$A$3:$D$200,3,FALSE),"")</f>
        <v/>
      </c>
      <c r="E501" s="6" t="n"/>
      <c r="F501" s="6" t="n"/>
      <c r="G501" s="6" t="n"/>
      <c r="H501" s="6" t="n"/>
      <c r="I501" s="6">
        <f>IFERROR(IF(I501="",""&amp;VLOOKUP(B501,'Lists &amp; Settings'!$A$3:$D$200,4,FALSE),I501),"")</f>
        <v/>
      </c>
      <c r="J501" s="16" t="n"/>
      <c r="K501" s="17" t="n"/>
      <c r="L501" s="8">
        <f>IFERROR(IF(COUNTIF(A501:K501,"&lt;&gt;")=0,"",K501-TODAY()),"")</f>
        <v/>
      </c>
      <c r="M501" s="6">
        <f>IFERROR(IF(COUNTIF(A501:K501,"&lt;&gt;")=0,"",IF(K501&lt;TODAY(),"Expired",IF(K501&lt;=TODAY()+'Lists &amp; Settings'!$B$10,"Expiring Soon","OK"))),"" )</f>
        <v/>
      </c>
      <c r="N501" s="8">
        <f>IFERROR(IF(COUNTIF(A501:K501,"&lt;&gt;")=0,"", H501-SUMIFS(StockOut!$E:$E,StockOut!$B:$B,B501,StockOut!$C:$C,E501)), "" )</f>
        <v/>
      </c>
      <c r="O501" s="16">
        <f>IFERROR(IF(N501="","",N501*J501),"")</f>
        <v/>
      </c>
      <c r="P501" s="6" t="n"/>
    </row>
    <row r="502">
      <c r="A502" s="17" t="n"/>
      <c r="B502" s="6" t="n"/>
      <c r="C502" s="6">
        <f>IFERROR(VLOOKUP(B502,'Lists &amp; Settings'!$A$3:$D$200,2,FALSE),"")</f>
        <v/>
      </c>
      <c r="D502" s="6">
        <f>IFERROR(VLOOKUP(B502,'Lists &amp; Settings'!$A$3:$D$200,3,FALSE),"")</f>
        <v/>
      </c>
      <c r="E502" s="6" t="n"/>
      <c r="F502" s="6" t="n"/>
      <c r="G502" s="6" t="n"/>
      <c r="H502" s="6" t="n"/>
      <c r="I502" s="6">
        <f>IFERROR(IF(I502="",""&amp;VLOOKUP(B502,'Lists &amp; Settings'!$A$3:$D$200,4,FALSE),I502),"")</f>
        <v/>
      </c>
      <c r="J502" s="16" t="n"/>
      <c r="K502" s="17" t="n"/>
      <c r="L502" s="8">
        <f>IFERROR(IF(COUNTIF(A502:K502,"&lt;&gt;")=0,"",K502-TODAY()),"")</f>
        <v/>
      </c>
      <c r="M502" s="6">
        <f>IFERROR(IF(COUNTIF(A502:K502,"&lt;&gt;")=0,"",IF(K502&lt;TODAY(),"Expired",IF(K502&lt;=TODAY()+'Lists &amp; Settings'!$B$10,"Expiring Soon","OK"))),"" )</f>
        <v/>
      </c>
      <c r="N502" s="8">
        <f>IFERROR(IF(COUNTIF(A502:K502,"&lt;&gt;")=0,"", H502-SUMIFS(StockOut!$E:$E,StockOut!$B:$B,B502,StockOut!$C:$C,E502)), "" )</f>
        <v/>
      </c>
      <c r="O502" s="16">
        <f>IFERROR(IF(N502="","",N502*J502),"")</f>
        <v/>
      </c>
      <c r="P502" s="6" t="n"/>
    </row>
    <row r="503">
      <c r="A503" s="17" t="n"/>
      <c r="B503" s="6" t="n"/>
      <c r="C503" s="6">
        <f>IFERROR(VLOOKUP(B503,'Lists &amp; Settings'!$A$3:$D$200,2,FALSE),"")</f>
        <v/>
      </c>
      <c r="D503" s="6">
        <f>IFERROR(VLOOKUP(B503,'Lists &amp; Settings'!$A$3:$D$200,3,FALSE),"")</f>
        <v/>
      </c>
      <c r="E503" s="6" t="n"/>
      <c r="F503" s="6" t="n"/>
      <c r="G503" s="6" t="n"/>
      <c r="H503" s="6" t="n"/>
      <c r="I503" s="6">
        <f>IFERROR(IF(I503="",""&amp;VLOOKUP(B503,'Lists &amp; Settings'!$A$3:$D$200,4,FALSE),I503),"")</f>
        <v/>
      </c>
      <c r="J503" s="16" t="n"/>
      <c r="K503" s="17" t="n"/>
      <c r="L503" s="8">
        <f>IFERROR(IF(COUNTIF(A503:K503,"&lt;&gt;")=0,"",K503-TODAY()),"")</f>
        <v/>
      </c>
      <c r="M503" s="6">
        <f>IFERROR(IF(COUNTIF(A503:K503,"&lt;&gt;")=0,"",IF(K503&lt;TODAY(),"Expired",IF(K503&lt;=TODAY()+'Lists &amp; Settings'!$B$10,"Expiring Soon","OK"))),"" )</f>
        <v/>
      </c>
      <c r="N503" s="8">
        <f>IFERROR(IF(COUNTIF(A503:K503,"&lt;&gt;")=0,"", H503-SUMIFS(StockOut!$E:$E,StockOut!$B:$B,B503,StockOut!$C:$C,E503)), "" )</f>
        <v/>
      </c>
      <c r="O503" s="16">
        <f>IFERROR(IF(N503="","",N503*J503),"")</f>
        <v/>
      </c>
      <c r="P503" s="6" t="n"/>
    </row>
    <row r="504">
      <c r="A504" s="17" t="n"/>
      <c r="B504" s="6" t="n"/>
      <c r="C504" s="6">
        <f>IFERROR(VLOOKUP(B504,'Lists &amp; Settings'!$A$3:$D$200,2,FALSE),"")</f>
        <v/>
      </c>
      <c r="D504" s="6">
        <f>IFERROR(VLOOKUP(B504,'Lists &amp; Settings'!$A$3:$D$200,3,FALSE),"")</f>
        <v/>
      </c>
      <c r="E504" s="6" t="n"/>
      <c r="F504" s="6" t="n"/>
      <c r="G504" s="6" t="n"/>
      <c r="H504" s="6" t="n"/>
      <c r="I504" s="6">
        <f>IFERROR(IF(I504="",""&amp;VLOOKUP(B504,'Lists &amp; Settings'!$A$3:$D$200,4,FALSE),I504),"")</f>
        <v/>
      </c>
      <c r="J504" s="16" t="n"/>
      <c r="K504" s="17" t="n"/>
      <c r="L504" s="8">
        <f>IFERROR(IF(COUNTIF(A504:K504,"&lt;&gt;")=0,"",K504-TODAY()),"")</f>
        <v/>
      </c>
      <c r="M504" s="6">
        <f>IFERROR(IF(COUNTIF(A504:K504,"&lt;&gt;")=0,"",IF(K504&lt;TODAY(),"Expired",IF(K504&lt;=TODAY()+'Lists &amp; Settings'!$B$10,"Expiring Soon","OK"))),"" )</f>
        <v/>
      </c>
      <c r="N504" s="8">
        <f>IFERROR(IF(COUNTIF(A504:K504,"&lt;&gt;")=0,"", H504-SUMIFS(StockOut!$E:$E,StockOut!$B:$B,B504,StockOut!$C:$C,E504)), "" )</f>
        <v/>
      </c>
      <c r="O504" s="16">
        <f>IFERROR(IF(N504="","",N504*J504),"")</f>
        <v/>
      </c>
      <c r="P504" s="6" t="n"/>
    </row>
    <row r="505">
      <c r="A505" s="17" t="n"/>
      <c r="B505" s="6" t="n"/>
      <c r="C505" s="6">
        <f>IFERROR(VLOOKUP(B505,'Lists &amp; Settings'!$A$3:$D$200,2,FALSE),"")</f>
        <v/>
      </c>
      <c r="D505" s="6">
        <f>IFERROR(VLOOKUP(B505,'Lists &amp; Settings'!$A$3:$D$200,3,FALSE),"")</f>
        <v/>
      </c>
      <c r="E505" s="6" t="n"/>
      <c r="F505" s="6" t="n"/>
      <c r="G505" s="6" t="n"/>
      <c r="H505" s="6" t="n"/>
      <c r="I505" s="6">
        <f>IFERROR(IF(I505="",""&amp;VLOOKUP(B505,'Lists &amp; Settings'!$A$3:$D$200,4,FALSE),I505),"")</f>
        <v/>
      </c>
      <c r="J505" s="16" t="n"/>
      <c r="K505" s="17" t="n"/>
      <c r="L505" s="8">
        <f>IFERROR(IF(COUNTIF(A505:K505,"&lt;&gt;")=0,"",K505-TODAY()),"")</f>
        <v/>
      </c>
      <c r="M505" s="6">
        <f>IFERROR(IF(COUNTIF(A505:K505,"&lt;&gt;")=0,"",IF(K505&lt;TODAY(),"Expired",IF(K505&lt;=TODAY()+'Lists &amp; Settings'!$B$10,"Expiring Soon","OK"))),"" )</f>
        <v/>
      </c>
      <c r="N505" s="8">
        <f>IFERROR(IF(COUNTIF(A505:K505,"&lt;&gt;")=0,"", H505-SUMIFS(StockOut!$E:$E,StockOut!$B:$B,B505,StockOut!$C:$C,E505)), "" )</f>
        <v/>
      </c>
      <c r="O505" s="16">
        <f>IFERROR(IF(N505="","",N505*J505),"")</f>
        <v/>
      </c>
      <c r="P505" s="6" t="n"/>
    </row>
    <row r="506">
      <c r="A506" s="17" t="n"/>
      <c r="B506" s="6" t="n"/>
      <c r="C506" s="6">
        <f>IFERROR(VLOOKUP(B506,'Lists &amp; Settings'!$A$3:$D$200,2,FALSE),"")</f>
        <v/>
      </c>
      <c r="D506" s="6">
        <f>IFERROR(VLOOKUP(B506,'Lists &amp; Settings'!$A$3:$D$200,3,FALSE),"")</f>
        <v/>
      </c>
      <c r="E506" s="6" t="n"/>
      <c r="F506" s="6" t="n"/>
      <c r="G506" s="6" t="n"/>
      <c r="H506" s="6" t="n"/>
      <c r="I506" s="6">
        <f>IFERROR(IF(I506="",""&amp;VLOOKUP(B506,'Lists &amp; Settings'!$A$3:$D$200,4,FALSE),I506),"")</f>
        <v/>
      </c>
      <c r="J506" s="16" t="n"/>
      <c r="K506" s="17" t="n"/>
      <c r="L506" s="8">
        <f>IFERROR(IF(COUNTIF(A506:K506,"&lt;&gt;")=0,"",K506-TODAY()),"")</f>
        <v/>
      </c>
      <c r="M506" s="6">
        <f>IFERROR(IF(COUNTIF(A506:K506,"&lt;&gt;")=0,"",IF(K506&lt;TODAY(),"Expired",IF(K506&lt;=TODAY()+'Lists &amp; Settings'!$B$10,"Expiring Soon","OK"))),"" )</f>
        <v/>
      </c>
      <c r="N506" s="8">
        <f>IFERROR(IF(COUNTIF(A506:K506,"&lt;&gt;")=0,"", H506-SUMIFS(StockOut!$E:$E,StockOut!$B:$B,B506,StockOut!$C:$C,E506)), "" )</f>
        <v/>
      </c>
      <c r="O506" s="16">
        <f>IFERROR(IF(N506="","",N506*J506),"")</f>
        <v/>
      </c>
      <c r="P506" s="6" t="n"/>
    </row>
    <row r="507">
      <c r="A507" s="17" t="n"/>
      <c r="B507" s="6" t="n"/>
      <c r="C507" s="6">
        <f>IFERROR(VLOOKUP(B507,'Lists &amp; Settings'!$A$3:$D$200,2,FALSE),"")</f>
        <v/>
      </c>
      <c r="D507" s="6">
        <f>IFERROR(VLOOKUP(B507,'Lists &amp; Settings'!$A$3:$D$200,3,FALSE),"")</f>
        <v/>
      </c>
      <c r="E507" s="6" t="n"/>
      <c r="F507" s="6" t="n"/>
      <c r="G507" s="6" t="n"/>
      <c r="H507" s="6" t="n"/>
      <c r="I507" s="6">
        <f>IFERROR(IF(I507="",""&amp;VLOOKUP(B507,'Lists &amp; Settings'!$A$3:$D$200,4,FALSE),I507),"")</f>
        <v/>
      </c>
      <c r="J507" s="16" t="n"/>
      <c r="K507" s="17" t="n"/>
      <c r="L507" s="8">
        <f>IFERROR(IF(COUNTIF(A507:K507,"&lt;&gt;")=0,"",K507-TODAY()),"")</f>
        <v/>
      </c>
      <c r="M507" s="6">
        <f>IFERROR(IF(COUNTIF(A507:K507,"&lt;&gt;")=0,"",IF(K507&lt;TODAY(),"Expired",IF(K507&lt;=TODAY()+'Lists &amp; Settings'!$B$10,"Expiring Soon","OK"))),"" )</f>
        <v/>
      </c>
      <c r="N507" s="8">
        <f>IFERROR(IF(COUNTIF(A507:K507,"&lt;&gt;")=0,"", H507-SUMIFS(StockOut!$E:$E,StockOut!$B:$B,B507,StockOut!$C:$C,E507)), "" )</f>
        <v/>
      </c>
      <c r="O507" s="16">
        <f>IFERROR(IF(N507="","",N507*J507),"")</f>
        <v/>
      </c>
      <c r="P507" s="6" t="n"/>
    </row>
    <row r="508">
      <c r="A508" s="17" t="n"/>
      <c r="B508" s="6" t="n"/>
      <c r="C508" s="6">
        <f>IFERROR(VLOOKUP(B508,'Lists &amp; Settings'!$A$3:$D$200,2,FALSE),"")</f>
        <v/>
      </c>
      <c r="D508" s="6">
        <f>IFERROR(VLOOKUP(B508,'Lists &amp; Settings'!$A$3:$D$200,3,FALSE),"")</f>
        <v/>
      </c>
      <c r="E508" s="6" t="n"/>
      <c r="F508" s="6" t="n"/>
      <c r="G508" s="6" t="n"/>
      <c r="H508" s="6" t="n"/>
      <c r="I508" s="6">
        <f>IFERROR(IF(I508="",""&amp;VLOOKUP(B508,'Lists &amp; Settings'!$A$3:$D$200,4,FALSE),I508),"")</f>
        <v/>
      </c>
      <c r="J508" s="16" t="n"/>
      <c r="K508" s="17" t="n"/>
      <c r="L508" s="8">
        <f>IFERROR(IF(COUNTIF(A508:K508,"&lt;&gt;")=0,"",K508-TODAY()),"")</f>
        <v/>
      </c>
      <c r="M508" s="6">
        <f>IFERROR(IF(COUNTIF(A508:K508,"&lt;&gt;")=0,"",IF(K508&lt;TODAY(),"Expired",IF(K508&lt;=TODAY()+'Lists &amp; Settings'!$B$10,"Expiring Soon","OK"))),"" )</f>
        <v/>
      </c>
      <c r="N508" s="8">
        <f>IFERROR(IF(COUNTIF(A508:K508,"&lt;&gt;")=0,"", H508-SUMIFS(StockOut!$E:$E,StockOut!$B:$B,B508,StockOut!$C:$C,E508)), "" )</f>
        <v/>
      </c>
      <c r="O508" s="16">
        <f>IFERROR(IF(N508="","",N508*J508),"")</f>
        <v/>
      </c>
      <c r="P508" s="6" t="n"/>
    </row>
    <row r="509">
      <c r="A509" s="17" t="n"/>
      <c r="B509" s="6" t="n"/>
      <c r="C509" s="6">
        <f>IFERROR(VLOOKUP(B509,'Lists &amp; Settings'!$A$3:$D$200,2,FALSE),"")</f>
        <v/>
      </c>
      <c r="D509" s="6">
        <f>IFERROR(VLOOKUP(B509,'Lists &amp; Settings'!$A$3:$D$200,3,FALSE),"")</f>
        <v/>
      </c>
      <c r="E509" s="6" t="n"/>
      <c r="F509" s="6" t="n"/>
      <c r="G509" s="6" t="n"/>
      <c r="H509" s="6" t="n"/>
      <c r="I509" s="6">
        <f>IFERROR(IF(I509="",""&amp;VLOOKUP(B509,'Lists &amp; Settings'!$A$3:$D$200,4,FALSE),I509),"")</f>
        <v/>
      </c>
      <c r="J509" s="16" t="n"/>
      <c r="K509" s="17" t="n"/>
      <c r="L509" s="8">
        <f>IFERROR(IF(COUNTIF(A509:K509,"&lt;&gt;")=0,"",K509-TODAY()),"")</f>
        <v/>
      </c>
      <c r="M509" s="6">
        <f>IFERROR(IF(COUNTIF(A509:K509,"&lt;&gt;")=0,"",IF(K509&lt;TODAY(),"Expired",IF(K509&lt;=TODAY()+'Lists &amp; Settings'!$B$10,"Expiring Soon","OK"))),"" )</f>
        <v/>
      </c>
      <c r="N509" s="8">
        <f>IFERROR(IF(COUNTIF(A509:K509,"&lt;&gt;")=0,"", H509-SUMIFS(StockOut!$E:$E,StockOut!$B:$B,B509,StockOut!$C:$C,E509)), "" )</f>
        <v/>
      </c>
      <c r="O509" s="16">
        <f>IFERROR(IF(N509="","",N509*J509),"")</f>
        <v/>
      </c>
      <c r="P509" s="6" t="n"/>
    </row>
    <row r="510">
      <c r="A510" s="17" t="n"/>
      <c r="B510" s="6" t="n"/>
      <c r="C510" s="6">
        <f>IFERROR(VLOOKUP(B510,'Lists &amp; Settings'!$A$3:$D$200,2,FALSE),"")</f>
        <v/>
      </c>
      <c r="D510" s="6">
        <f>IFERROR(VLOOKUP(B510,'Lists &amp; Settings'!$A$3:$D$200,3,FALSE),"")</f>
        <v/>
      </c>
      <c r="E510" s="6" t="n"/>
      <c r="F510" s="6" t="n"/>
      <c r="G510" s="6" t="n"/>
      <c r="H510" s="6" t="n"/>
      <c r="I510" s="6">
        <f>IFERROR(IF(I510="",""&amp;VLOOKUP(B510,'Lists &amp; Settings'!$A$3:$D$200,4,FALSE),I510),"")</f>
        <v/>
      </c>
      <c r="J510" s="16" t="n"/>
      <c r="K510" s="17" t="n"/>
      <c r="L510" s="8">
        <f>IFERROR(IF(COUNTIF(A510:K510,"&lt;&gt;")=0,"",K510-TODAY()),"")</f>
        <v/>
      </c>
      <c r="M510" s="6">
        <f>IFERROR(IF(COUNTIF(A510:K510,"&lt;&gt;")=0,"",IF(K510&lt;TODAY(),"Expired",IF(K510&lt;=TODAY()+'Lists &amp; Settings'!$B$10,"Expiring Soon","OK"))),"" )</f>
        <v/>
      </c>
      <c r="N510" s="8">
        <f>IFERROR(IF(COUNTIF(A510:K510,"&lt;&gt;")=0,"", H510-SUMIFS(StockOut!$E:$E,StockOut!$B:$B,B510,StockOut!$C:$C,E510)), "" )</f>
        <v/>
      </c>
      <c r="O510" s="16">
        <f>IFERROR(IF(N510="","",N510*J510),"")</f>
        <v/>
      </c>
      <c r="P510" s="6" t="n"/>
    </row>
    <row r="511">
      <c r="A511" s="17" t="n"/>
      <c r="B511" s="6" t="n"/>
      <c r="C511" s="6">
        <f>IFERROR(VLOOKUP(B511,'Lists &amp; Settings'!$A$3:$D$200,2,FALSE),"")</f>
        <v/>
      </c>
      <c r="D511" s="6">
        <f>IFERROR(VLOOKUP(B511,'Lists &amp; Settings'!$A$3:$D$200,3,FALSE),"")</f>
        <v/>
      </c>
      <c r="E511" s="6" t="n"/>
      <c r="F511" s="6" t="n"/>
      <c r="G511" s="6" t="n"/>
      <c r="H511" s="6" t="n"/>
      <c r="I511" s="6">
        <f>IFERROR(IF(I511="",""&amp;VLOOKUP(B511,'Lists &amp; Settings'!$A$3:$D$200,4,FALSE),I511),"")</f>
        <v/>
      </c>
      <c r="J511" s="16" t="n"/>
      <c r="K511" s="17" t="n"/>
      <c r="L511" s="8">
        <f>IFERROR(IF(COUNTIF(A511:K511,"&lt;&gt;")=0,"",K511-TODAY()),"")</f>
        <v/>
      </c>
      <c r="M511" s="6">
        <f>IFERROR(IF(COUNTIF(A511:K511,"&lt;&gt;")=0,"",IF(K511&lt;TODAY(),"Expired",IF(K511&lt;=TODAY()+'Lists &amp; Settings'!$B$10,"Expiring Soon","OK"))),"" )</f>
        <v/>
      </c>
      <c r="N511" s="8">
        <f>IFERROR(IF(COUNTIF(A511:K511,"&lt;&gt;")=0,"", H511-SUMIFS(StockOut!$E:$E,StockOut!$B:$B,B511,StockOut!$C:$C,E511)), "" )</f>
        <v/>
      </c>
      <c r="O511" s="16">
        <f>IFERROR(IF(N511="","",N511*J511),"")</f>
        <v/>
      </c>
      <c r="P511" s="6" t="n"/>
    </row>
    <row r="512">
      <c r="A512" s="17" t="n"/>
      <c r="B512" s="6" t="n"/>
      <c r="C512" s="6">
        <f>IFERROR(VLOOKUP(B512,'Lists &amp; Settings'!$A$3:$D$200,2,FALSE),"")</f>
        <v/>
      </c>
      <c r="D512" s="6">
        <f>IFERROR(VLOOKUP(B512,'Lists &amp; Settings'!$A$3:$D$200,3,FALSE),"")</f>
        <v/>
      </c>
      <c r="E512" s="6" t="n"/>
      <c r="F512" s="6" t="n"/>
      <c r="G512" s="6" t="n"/>
      <c r="H512" s="6" t="n"/>
      <c r="I512" s="6">
        <f>IFERROR(IF(I512="",""&amp;VLOOKUP(B512,'Lists &amp; Settings'!$A$3:$D$200,4,FALSE),I512),"")</f>
        <v/>
      </c>
      <c r="J512" s="16" t="n"/>
      <c r="K512" s="17" t="n"/>
      <c r="L512" s="8">
        <f>IFERROR(IF(COUNTIF(A512:K512,"&lt;&gt;")=0,"",K512-TODAY()),"")</f>
        <v/>
      </c>
      <c r="M512" s="6">
        <f>IFERROR(IF(COUNTIF(A512:K512,"&lt;&gt;")=0,"",IF(K512&lt;TODAY(),"Expired",IF(K512&lt;=TODAY()+'Lists &amp; Settings'!$B$10,"Expiring Soon","OK"))),"" )</f>
        <v/>
      </c>
      <c r="N512" s="8">
        <f>IFERROR(IF(COUNTIF(A512:K512,"&lt;&gt;")=0,"", H512-SUMIFS(StockOut!$E:$E,StockOut!$B:$B,B512,StockOut!$C:$C,E512)), "" )</f>
        <v/>
      </c>
      <c r="O512" s="16">
        <f>IFERROR(IF(N512="","",N512*J512),"")</f>
        <v/>
      </c>
      <c r="P512" s="6" t="n"/>
    </row>
    <row r="513">
      <c r="A513" s="17" t="n"/>
      <c r="B513" s="6" t="n"/>
      <c r="C513" s="6">
        <f>IFERROR(VLOOKUP(B513,'Lists &amp; Settings'!$A$3:$D$200,2,FALSE),"")</f>
        <v/>
      </c>
      <c r="D513" s="6">
        <f>IFERROR(VLOOKUP(B513,'Lists &amp; Settings'!$A$3:$D$200,3,FALSE),"")</f>
        <v/>
      </c>
      <c r="E513" s="6" t="n"/>
      <c r="F513" s="6" t="n"/>
      <c r="G513" s="6" t="n"/>
      <c r="H513" s="6" t="n"/>
      <c r="I513" s="6">
        <f>IFERROR(IF(I513="",""&amp;VLOOKUP(B513,'Lists &amp; Settings'!$A$3:$D$200,4,FALSE),I513),"")</f>
        <v/>
      </c>
      <c r="J513" s="16" t="n"/>
      <c r="K513" s="17" t="n"/>
      <c r="L513" s="8">
        <f>IFERROR(IF(COUNTIF(A513:K513,"&lt;&gt;")=0,"",K513-TODAY()),"")</f>
        <v/>
      </c>
      <c r="M513" s="6">
        <f>IFERROR(IF(COUNTIF(A513:K513,"&lt;&gt;")=0,"",IF(K513&lt;TODAY(),"Expired",IF(K513&lt;=TODAY()+'Lists &amp; Settings'!$B$10,"Expiring Soon","OK"))),"" )</f>
        <v/>
      </c>
      <c r="N513" s="8">
        <f>IFERROR(IF(COUNTIF(A513:K513,"&lt;&gt;")=0,"", H513-SUMIFS(StockOut!$E:$E,StockOut!$B:$B,B513,StockOut!$C:$C,E513)), "" )</f>
        <v/>
      </c>
      <c r="O513" s="16">
        <f>IFERROR(IF(N513="","",N513*J513),"")</f>
        <v/>
      </c>
      <c r="P513" s="6" t="n"/>
    </row>
    <row r="514">
      <c r="A514" s="17" t="n"/>
      <c r="B514" s="6" t="n"/>
      <c r="C514" s="6">
        <f>IFERROR(VLOOKUP(B514,'Lists &amp; Settings'!$A$3:$D$200,2,FALSE),"")</f>
        <v/>
      </c>
      <c r="D514" s="6">
        <f>IFERROR(VLOOKUP(B514,'Lists &amp; Settings'!$A$3:$D$200,3,FALSE),"")</f>
        <v/>
      </c>
      <c r="E514" s="6" t="n"/>
      <c r="F514" s="6" t="n"/>
      <c r="G514" s="6" t="n"/>
      <c r="H514" s="6" t="n"/>
      <c r="I514" s="6">
        <f>IFERROR(IF(I514="",""&amp;VLOOKUP(B514,'Lists &amp; Settings'!$A$3:$D$200,4,FALSE),I514),"")</f>
        <v/>
      </c>
      <c r="J514" s="16" t="n"/>
      <c r="K514" s="17" t="n"/>
      <c r="L514" s="8">
        <f>IFERROR(IF(COUNTIF(A514:K514,"&lt;&gt;")=0,"",K514-TODAY()),"")</f>
        <v/>
      </c>
      <c r="M514" s="6">
        <f>IFERROR(IF(COUNTIF(A514:K514,"&lt;&gt;")=0,"",IF(K514&lt;TODAY(),"Expired",IF(K514&lt;=TODAY()+'Lists &amp; Settings'!$B$10,"Expiring Soon","OK"))),"" )</f>
        <v/>
      </c>
      <c r="N514" s="8">
        <f>IFERROR(IF(COUNTIF(A514:K514,"&lt;&gt;")=0,"", H514-SUMIFS(StockOut!$E:$E,StockOut!$B:$B,B514,StockOut!$C:$C,E514)), "" )</f>
        <v/>
      </c>
      <c r="O514" s="16">
        <f>IFERROR(IF(N514="","",N514*J514),"")</f>
        <v/>
      </c>
      <c r="P514" s="6" t="n"/>
    </row>
    <row r="515">
      <c r="A515" s="17" t="n"/>
      <c r="B515" s="6" t="n"/>
      <c r="C515" s="6">
        <f>IFERROR(VLOOKUP(B515,'Lists &amp; Settings'!$A$3:$D$200,2,FALSE),"")</f>
        <v/>
      </c>
      <c r="D515" s="6">
        <f>IFERROR(VLOOKUP(B515,'Lists &amp; Settings'!$A$3:$D$200,3,FALSE),"")</f>
        <v/>
      </c>
      <c r="E515" s="6" t="n"/>
      <c r="F515" s="6" t="n"/>
      <c r="G515" s="6" t="n"/>
      <c r="H515" s="6" t="n"/>
      <c r="I515" s="6">
        <f>IFERROR(IF(I515="",""&amp;VLOOKUP(B515,'Lists &amp; Settings'!$A$3:$D$200,4,FALSE),I515),"")</f>
        <v/>
      </c>
      <c r="J515" s="16" t="n"/>
      <c r="K515" s="17" t="n"/>
      <c r="L515" s="8">
        <f>IFERROR(IF(COUNTIF(A515:K515,"&lt;&gt;")=0,"",K515-TODAY()),"")</f>
        <v/>
      </c>
      <c r="M515" s="6">
        <f>IFERROR(IF(COUNTIF(A515:K515,"&lt;&gt;")=0,"",IF(K515&lt;TODAY(),"Expired",IF(K515&lt;=TODAY()+'Lists &amp; Settings'!$B$10,"Expiring Soon","OK"))),"" )</f>
        <v/>
      </c>
      <c r="N515" s="8">
        <f>IFERROR(IF(COUNTIF(A515:K515,"&lt;&gt;")=0,"", H515-SUMIFS(StockOut!$E:$E,StockOut!$B:$B,B515,StockOut!$C:$C,E515)), "" )</f>
        <v/>
      </c>
      <c r="O515" s="16">
        <f>IFERROR(IF(N515="","",N515*J515),"")</f>
        <v/>
      </c>
      <c r="P515" s="6" t="n"/>
    </row>
    <row r="516">
      <c r="A516" s="17" t="n"/>
      <c r="B516" s="6" t="n"/>
      <c r="C516" s="6">
        <f>IFERROR(VLOOKUP(B516,'Lists &amp; Settings'!$A$3:$D$200,2,FALSE),"")</f>
        <v/>
      </c>
      <c r="D516" s="6">
        <f>IFERROR(VLOOKUP(B516,'Lists &amp; Settings'!$A$3:$D$200,3,FALSE),"")</f>
        <v/>
      </c>
      <c r="E516" s="6" t="n"/>
      <c r="F516" s="6" t="n"/>
      <c r="G516" s="6" t="n"/>
      <c r="H516" s="6" t="n"/>
      <c r="I516" s="6">
        <f>IFERROR(IF(I516="",""&amp;VLOOKUP(B516,'Lists &amp; Settings'!$A$3:$D$200,4,FALSE),I516),"")</f>
        <v/>
      </c>
      <c r="J516" s="16" t="n"/>
      <c r="K516" s="17" t="n"/>
      <c r="L516" s="8">
        <f>IFERROR(IF(COUNTIF(A516:K516,"&lt;&gt;")=0,"",K516-TODAY()),"")</f>
        <v/>
      </c>
      <c r="M516" s="6">
        <f>IFERROR(IF(COUNTIF(A516:K516,"&lt;&gt;")=0,"",IF(K516&lt;TODAY(),"Expired",IF(K516&lt;=TODAY()+'Lists &amp; Settings'!$B$10,"Expiring Soon","OK"))),"" )</f>
        <v/>
      </c>
      <c r="N516" s="8">
        <f>IFERROR(IF(COUNTIF(A516:K516,"&lt;&gt;")=0,"", H516-SUMIFS(StockOut!$E:$E,StockOut!$B:$B,B516,StockOut!$C:$C,E516)), "" )</f>
        <v/>
      </c>
      <c r="O516" s="16">
        <f>IFERROR(IF(N516="","",N516*J516),"")</f>
        <v/>
      </c>
      <c r="P516" s="6" t="n"/>
    </row>
    <row r="517">
      <c r="A517" s="17" t="n"/>
      <c r="B517" s="6" t="n"/>
      <c r="C517" s="6">
        <f>IFERROR(VLOOKUP(B517,'Lists &amp; Settings'!$A$3:$D$200,2,FALSE),"")</f>
        <v/>
      </c>
      <c r="D517" s="6">
        <f>IFERROR(VLOOKUP(B517,'Lists &amp; Settings'!$A$3:$D$200,3,FALSE),"")</f>
        <v/>
      </c>
      <c r="E517" s="6" t="n"/>
      <c r="F517" s="6" t="n"/>
      <c r="G517" s="6" t="n"/>
      <c r="H517" s="6" t="n"/>
      <c r="I517" s="6">
        <f>IFERROR(IF(I517="",""&amp;VLOOKUP(B517,'Lists &amp; Settings'!$A$3:$D$200,4,FALSE),I517),"")</f>
        <v/>
      </c>
      <c r="J517" s="16" t="n"/>
      <c r="K517" s="17" t="n"/>
      <c r="L517" s="8">
        <f>IFERROR(IF(COUNTIF(A517:K517,"&lt;&gt;")=0,"",K517-TODAY()),"")</f>
        <v/>
      </c>
      <c r="M517" s="6">
        <f>IFERROR(IF(COUNTIF(A517:K517,"&lt;&gt;")=0,"",IF(K517&lt;TODAY(),"Expired",IF(K517&lt;=TODAY()+'Lists &amp; Settings'!$B$10,"Expiring Soon","OK"))),"" )</f>
        <v/>
      </c>
      <c r="N517" s="8">
        <f>IFERROR(IF(COUNTIF(A517:K517,"&lt;&gt;")=0,"", H517-SUMIFS(StockOut!$E:$E,StockOut!$B:$B,B517,StockOut!$C:$C,E517)), "" )</f>
        <v/>
      </c>
      <c r="O517" s="16">
        <f>IFERROR(IF(N517="","",N517*J517),"")</f>
        <v/>
      </c>
      <c r="P517" s="6" t="n"/>
    </row>
    <row r="518">
      <c r="A518" s="17" t="n"/>
      <c r="B518" s="6" t="n"/>
      <c r="C518" s="6">
        <f>IFERROR(VLOOKUP(B518,'Lists &amp; Settings'!$A$3:$D$200,2,FALSE),"")</f>
        <v/>
      </c>
      <c r="D518" s="6">
        <f>IFERROR(VLOOKUP(B518,'Lists &amp; Settings'!$A$3:$D$200,3,FALSE),"")</f>
        <v/>
      </c>
      <c r="E518" s="6" t="n"/>
      <c r="F518" s="6" t="n"/>
      <c r="G518" s="6" t="n"/>
      <c r="H518" s="6" t="n"/>
      <c r="I518" s="6">
        <f>IFERROR(IF(I518="",""&amp;VLOOKUP(B518,'Lists &amp; Settings'!$A$3:$D$200,4,FALSE),I518),"")</f>
        <v/>
      </c>
      <c r="J518" s="16" t="n"/>
      <c r="K518" s="17" t="n"/>
      <c r="L518" s="8">
        <f>IFERROR(IF(COUNTIF(A518:K518,"&lt;&gt;")=0,"",K518-TODAY()),"")</f>
        <v/>
      </c>
      <c r="M518" s="6">
        <f>IFERROR(IF(COUNTIF(A518:K518,"&lt;&gt;")=0,"",IF(K518&lt;TODAY(),"Expired",IF(K518&lt;=TODAY()+'Lists &amp; Settings'!$B$10,"Expiring Soon","OK"))),"" )</f>
        <v/>
      </c>
      <c r="N518" s="8">
        <f>IFERROR(IF(COUNTIF(A518:K518,"&lt;&gt;")=0,"", H518-SUMIFS(StockOut!$E:$E,StockOut!$B:$B,B518,StockOut!$C:$C,E518)), "" )</f>
        <v/>
      </c>
      <c r="O518" s="16">
        <f>IFERROR(IF(N518="","",N518*J518),"")</f>
        <v/>
      </c>
      <c r="P518" s="6" t="n"/>
    </row>
    <row r="519">
      <c r="A519" s="17" t="n"/>
      <c r="B519" s="6" t="n"/>
      <c r="C519" s="6">
        <f>IFERROR(VLOOKUP(B519,'Lists &amp; Settings'!$A$3:$D$200,2,FALSE),"")</f>
        <v/>
      </c>
      <c r="D519" s="6">
        <f>IFERROR(VLOOKUP(B519,'Lists &amp; Settings'!$A$3:$D$200,3,FALSE),"")</f>
        <v/>
      </c>
      <c r="E519" s="6" t="n"/>
      <c r="F519" s="6" t="n"/>
      <c r="G519" s="6" t="n"/>
      <c r="H519" s="6" t="n"/>
      <c r="I519" s="6">
        <f>IFERROR(IF(I519="",""&amp;VLOOKUP(B519,'Lists &amp; Settings'!$A$3:$D$200,4,FALSE),I519),"")</f>
        <v/>
      </c>
      <c r="J519" s="16" t="n"/>
      <c r="K519" s="17" t="n"/>
      <c r="L519" s="8">
        <f>IFERROR(IF(COUNTIF(A519:K519,"&lt;&gt;")=0,"",K519-TODAY()),"")</f>
        <v/>
      </c>
      <c r="M519" s="6">
        <f>IFERROR(IF(COUNTIF(A519:K519,"&lt;&gt;")=0,"",IF(K519&lt;TODAY(),"Expired",IF(K519&lt;=TODAY()+'Lists &amp; Settings'!$B$10,"Expiring Soon","OK"))),"" )</f>
        <v/>
      </c>
      <c r="N519" s="8">
        <f>IFERROR(IF(COUNTIF(A519:K519,"&lt;&gt;")=0,"", H519-SUMIFS(StockOut!$E:$E,StockOut!$B:$B,B519,StockOut!$C:$C,E519)), "" )</f>
        <v/>
      </c>
      <c r="O519" s="16">
        <f>IFERROR(IF(N519="","",N519*J519),"")</f>
        <v/>
      </c>
      <c r="P519" s="6" t="n"/>
    </row>
    <row r="520">
      <c r="A520" s="17" t="n"/>
      <c r="B520" s="6" t="n"/>
      <c r="C520" s="6">
        <f>IFERROR(VLOOKUP(B520,'Lists &amp; Settings'!$A$3:$D$200,2,FALSE),"")</f>
        <v/>
      </c>
      <c r="D520" s="6">
        <f>IFERROR(VLOOKUP(B520,'Lists &amp; Settings'!$A$3:$D$200,3,FALSE),"")</f>
        <v/>
      </c>
      <c r="E520" s="6" t="n"/>
      <c r="F520" s="6" t="n"/>
      <c r="G520" s="6" t="n"/>
      <c r="H520" s="6" t="n"/>
      <c r="I520" s="6">
        <f>IFERROR(IF(I520="",""&amp;VLOOKUP(B520,'Lists &amp; Settings'!$A$3:$D$200,4,FALSE),I520),"")</f>
        <v/>
      </c>
      <c r="J520" s="16" t="n"/>
      <c r="K520" s="17" t="n"/>
      <c r="L520" s="8">
        <f>IFERROR(IF(COUNTIF(A520:K520,"&lt;&gt;")=0,"",K520-TODAY()),"")</f>
        <v/>
      </c>
      <c r="M520" s="6">
        <f>IFERROR(IF(COUNTIF(A520:K520,"&lt;&gt;")=0,"",IF(K520&lt;TODAY(),"Expired",IF(K520&lt;=TODAY()+'Lists &amp; Settings'!$B$10,"Expiring Soon","OK"))),"" )</f>
        <v/>
      </c>
      <c r="N520" s="8">
        <f>IFERROR(IF(COUNTIF(A520:K520,"&lt;&gt;")=0,"", H520-SUMIFS(StockOut!$E:$E,StockOut!$B:$B,B520,StockOut!$C:$C,E520)), "" )</f>
        <v/>
      </c>
      <c r="O520" s="16">
        <f>IFERROR(IF(N520="","",N520*J520),"")</f>
        <v/>
      </c>
      <c r="P520" s="6" t="n"/>
    </row>
    <row r="521">
      <c r="A521" s="17" t="n"/>
      <c r="B521" s="6" t="n"/>
      <c r="C521" s="6">
        <f>IFERROR(VLOOKUP(B521,'Lists &amp; Settings'!$A$3:$D$200,2,FALSE),"")</f>
        <v/>
      </c>
      <c r="D521" s="6">
        <f>IFERROR(VLOOKUP(B521,'Lists &amp; Settings'!$A$3:$D$200,3,FALSE),"")</f>
        <v/>
      </c>
      <c r="E521" s="6" t="n"/>
      <c r="F521" s="6" t="n"/>
      <c r="G521" s="6" t="n"/>
      <c r="H521" s="6" t="n"/>
      <c r="I521" s="6">
        <f>IFERROR(IF(I521="",""&amp;VLOOKUP(B521,'Lists &amp; Settings'!$A$3:$D$200,4,FALSE),I521),"")</f>
        <v/>
      </c>
      <c r="J521" s="16" t="n"/>
      <c r="K521" s="17" t="n"/>
      <c r="L521" s="8">
        <f>IFERROR(IF(COUNTIF(A521:K521,"&lt;&gt;")=0,"",K521-TODAY()),"")</f>
        <v/>
      </c>
      <c r="M521" s="6">
        <f>IFERROR(IF(COUNTIF(A521:K521,"&lt;&gt;")=0,"",IF(K521&lt;TODAY(),"Expired",IF(K521&lt;=TODAY()+'Lists &amp; Settings'!$B$10,"Expiring Soon","OK"))),"" )</f>
        <v/>
      </c>
      <c r="N521" s="8">
        <f>IFERROR(IF(COUNTIF(A521:K521,"&lt;&gt;")=0,"", H521-SUMIFS(StockOut!$E:$E,StockOut!$B:$B,B521,StockOut!$C:$C,E521)), "" )</f>
        <v/>
      </c>
      <c r="O521" s="16">
        <f>IFERROR(IF(N521="","",N521*J521),"")</f>
        <v/>
      </c>
      <c r="P521" s="6" t="n"/>
    </row>
    <row r="522">
      <c r="A522" s="17" t="n"/>
      <c r="B522" s="6" t="n"/>
      <c r="C522" s="6">
        <f>IFERROR(VLOOKUP(B522,'Lists &amp; Settings'!$A$3:$D$200,2,FALSE),"")</f>
        <v/>
      </c>
      <c r="D522" s="6">
        <f>IFERROR(VLOOKUP(B522,'Lists &amp; Settings'!$A$3:$D$200,3,FALSE),"")</f>
        <v/>
      </c>
      <c r="E522" s="6" t="n"/>
      <c r="F522" s="6" t="n"/>
      <c r="G522" s="6" t="n"/>
      <c r="H522" s="6" t="n"/>
      <c r="I522" s="6">
        <f>IFERROR(IF(I522="",""&amp;VLOOKUP(B522,'Lists &amp; Settings'!$A$3:$D$200,4,FALSE),I522),"")</f>
        <v/>
      </c>
      <c r="J522" s="16" t="n"/>
      <c r="K522" s="17" t="n"/>
      <c r="L522" s="8">
        <f>IFERROR(IF(COUNTIF(A522:K522,"&lt;&gt;")=0,"",K522-TODAY()),"")</f>
        <v/>
      </c>
      <c r="M522" s="6">
        <f>IFERROR(IF(COUNTIF(A522:K522,"&lt;&gt;")=0,"",IF(K522&lt;TODAY(),"Expired",IF(K522&lt;=TODAY()+'Lists &amp; Settings'!$B$10,"Expiring Soon","OK"))),"" )</f>
        <v/>
      </c>
      <c r="N522" s="8">
        <f>IFERROR(IF(COUNTIF(A522:K522,"&lt;&gt;")=0,"", H522-SUMIFS(StockOut!$E:$E,StockOut!$B:$B,B522,StockOut!$C:$C,E522)), "" )</f>
        <v/>
      </c>
      <c r="O522" s="16">
        <f>IFERROR(IF(N522="","",N522*J522),"")</f>
        <v/>
      </c>
      <c r="P522" s="6" t="n"/>
    </row>
    <row r="523">
      <c r="A523" s="17" t="n"/>
      <c r="B523" s="6" t="n"/>
      <c r="C523" s="6">
        <f>IFERROR(VLOOKUP(B523,'Lists &amp; Settings'!$A$3:$D$200,2,FALSE),"")</f>
        <v/>
      </c>
      <c r="D523" s="6">
        <f>IFERROR(VLOOKUP(B523,'Lists &amp; Settings'!$A$3:$D$200,3,FALSE),"")</f>
        <v/>
      </c>
      <c r="E523" s="6" t="n"/>
      <c r="F523" s="6" t="n"/>
      <c r="G523" s="6" t="n"/>
      <c r="H523" s="6" t="n"/>
      <c r="I523" s="6">
        <f>IFERROR(IF(I523="",""&amp;VLOOKUP(B523,'Lists &amp; Settings'!$A$3:$D$200,4,FALSE),I523),"")</f>
        <v/>
      </c>
      <c r="J523" s="16" t="n"/>
      <c r="K523" s="17" t="n"/>
      <c r="L523" s="8">
        <f>IFERROR(IF(COUNTIF(A523:K523,"&lt;&gt;")=0,"",K523-TODAY()),"")</f>
        <v/>
      </c>
      <c r="M523" s="6">
        <f>IFERROR(IF(COUNTIF(A523:K523,"&lt;&gt;")=0,"",IF(K523&lt;TODAY(),"Expired",IF(K523&lt;=TODAY()+'Lists &amp; Settings'!$B$10,"Expiring Soon","OK"))),"" )</f>
        <v/>
      </c>
      <c r="N523" s="8">
        <f>IFERROR(IF(COUNTIF(A523:K523,"&lt;&gt;")=0,"", H523-SUMIFS(StockOut!$E:$E,StockOut!$B:$B,B523,StockOut!$C:$C,E523)), "" )</f>
        <v/>
      </c>
      <c r="O523" s="16">
        <f>IFERROR(IF(N523="","",N523*J523),"")</f>
        <v/>
      </c>
      <c r="P523" s="6" t="n"/>
    </row>
    <row r="524">
      <c r="A524" s="17" t="n"/>
      <c r="B524" s="6" t="n"/>
      <c r="C524" s="6">
        <f>IFERROR(VLOOKUP(B524,'Lists &amp; Settings'!$A$3:$D$200,2,FALSE),"")</f>
        <v/>
      </c>
      <c r="D524" s="6">
        <f>IFERROR(VLOOKUP(B524,'Lists &amp; Settings'!$A$3:$D$200,3,FALSE),"")</f>
        <v/>
      </c>
      <c r="E524" s="6" t="n"/>
      <c r="F524" s="6" t="n"/>
      <c r="G524" s="6" t="n"/>
      <c r="H524" s="6" t="n"/>
      <c r="I524" s="6">
        <f>IFERROR(IF(I524="",""&amp;VLOOKUP(B524,'Lists &amp; Settings'!$A$3:$D$200,4,FALSE),I524),"")</f>
        <v/>
      </c>
      <c r="J524" s="16" t="n"/>
      <c r="K524" s="17" t="n"/>
      <c r="L524" s="8">
        <f>IFERROR(IF(COUNTIF(A524:K524,"&lt;&gt;")=0,"",K524-TODAY()),"")</f>
        <v/>
      </c>
      <c r="M524" s="6">
        <f>IFERROR(IF(COUNTIF(A524:K524,"&lt;&gt;")=0,"",IF(K524&lt;TODAY(),"Expired",IF(K524&lt;=TODAY()+'Lists &amp; Settings'!$B$10,"Expiring Soon","OK"))),"" )</f>
        <v/>
      </c>
      <c r="N524" s="8">
        <f>IFERROR(IF(COUNTIF(A524:K524,"&lt;&gt;")=0,"", H524-SUMIFS(StockOut!$E:$E,StockOut!$B:$B,B524,StockOut!$C:$C,E524)), "" )</f>
        <v/>
      </c>
      <c r="O524" s="16">
        <f>IFERROR(IF(N524="","",N524*J524),"")</f>
        <v/>
      </c>
      <c r="P524" s="6" t="n"/>
    </row>
    <row r="525">
      <c r="A525" s="17" t="n"/>
      <c r="B525" s="6" t="n"/>
      <c r="C525" s="6">
        <f>IFERROR(VLOOKUP(B525,'Lists &amp; Settings'!$A$3:$D$200,2,FALSE),"")</f>
        <v/>
      </c>
      <c r="D525" s="6">
        <f>IFERROR(VLOOKUP(B525,'Lists &amp; Settings'!$A$3:$D$200,3,FALSE),"")</f>
        <v/>
      </c>
      <c r="E525" s="6" t="n"/>
      <c r="F525" s="6" t="n"/>
      <c r="G525" s="6" t="n"/>
      <c r="H525" s="6" t="n"/>
      <c r="I525" s="6">
        <f>IFERROR(IF(I525="",""&amp;VLOOKUP(B525,'Lists &amp; Settings'!$A$3:$D$200,4,FALSE),I525),"")</f>
        <v/>
      </c>
      <c r="J525" s="16" t="n"/>
      <c r="K525" s="17" t="n"/>
      <c r="L525" s="8">
        <f>IFERROR(IF(COUNTIF(A525:K525,"&lt;&gt;")=0,"",K525-TODAY()),"")</f>
        <v/>
      </c>
      <c r="M525" s="6">
        <f>IFERROR(IF(COUNTIF(A525:K525,"&lt;&gt;")=0,"",IF(K525&lt;TODAY(),"Expired",IF(K525&lt;=TODAY()+'Lists &amp; Settings'!$B$10,"Expiring Soon","OK"))),"" )</f>
        <v/>
      </c>
      <c r="N525" s="8">
        <f>IFERROR(IF(COUNTIF(A525:K525,"&lt;&gt;")=0,"", H525-SUMIFS(StockOut!$E:$E,StockOut!$B:$B,B525,StockOut!$C:$C,E525)), "" )</f>
        <v/>
      </c>
      <c r="O525" s="16">
        <f>IFERROR(IF(N525="","",N525*J525),"")</f>
        <v/>
      </c>
      <c r="P525" s="6" t="n"/>
    </row>
    <row r="526">
      <c r="A526" s="17" t="n"/>
      <c r="B526" s="6" t="n"/>
      <c r="C526" s="6">
        <f>IFERROR(VLOOKUP(B526,'Lists &amp; Settings'!$A$3:$D$200,2,FALSE),"")</f>
        <v/>
      </c>
      <c r="D526" s="6">
        <f>IFERROR(VLOOKUP(B526,'Lists &amp; Settings'!$A$3:$D$200,3,FALSE),"")</f>
        <v/>
      </c>
      <c r="E526" s="6" t="n"/>
      <c r="F526" s="6" t="n"/>
      <c r="G526" s="6" t="n"/>
      <c r="H526" s="6" t="n"/>
      <c r="I526" s="6">
        <f>IFERROR(IF(I526="",""&amp;VLOOKUP(B526,'Lists &amp; Settings'!$A$3:$D$200,4,FALSE),I526),"")</f>
        <v/>
      </c>
      <c r="J526" s="16" t="n"/>
      <c r="K526" s="17" t="n"/>
      <c r="L526" s="8">
        <f>IFERROR(IF(COUNTIF(A526:K526,"&lt;&gt;")=0,"",K526-TODAY()),"")</f>
        <v/>
      </c>
      <c r="M526" s="6">
        <f>IFERROR(IF(COUNTIF(A526:K526,"&lt;&gt;")=0,"",IF(K526&lt;TODAY(),"Expired",IF(K526&lt;=TODAY()+'Lists &amp; Settings'!$B$10,"Expiring Soon","OK"))),"" )</f>
        <v/>
      </c>
      <c r="N526" s="8">
        <f>IFERROR(IF(COUNTIF(A526:K526,"&lt;&gt;")=0,"", H526-SUMIFS(StockOut!$E:$E,StockOut!$B:$B,B526,StockOut!$C:$C,E526)), "" )</f>
        <v/>
      </c>
      <c r="O526" s="16">
        <f>IFERROR(IF(N526="","",N526*J526),"")</f>
        <v/>
      </c>
      <c r="P526" s="6" t="n"/>
    </row>
    <row r="527">
      <c r="A527" s="17" t="n"/>
      <c r="B527" s="6" t="n"/>
      <c r="C527" s="6">
        <f>IFERROR(VLOOKUP(B527,'Lists &amp; Settings'!$A$3:$D$200,2,FALSE),"")</f>
        <v/>
      </c>
      <c r="D527" s="6">
        <f>IFERROR(VLOOKUP(B527,'Lists &amp; Settings'!$A$3:$D$200,3,FALSE),"")</f>
        <v/>
      </c>
      <c r="E527" s="6" t="n"/>
      <c r="F527" s="6" t="n"/>
      <c r="G527" s="6" t="n"/>
      <c r="H527" s="6" t="n"/>
      <c r="I527" s="6">
        <f>IFERROR(IF(I527="",""&amp;VLOOKUP(B527,'Lists &amp; Settings'!$A$3:$D$200,4,FALSE),I527),"")</f>
        <v/>
      </c>
      <c r="J527" s="16" t="n"/>
      <c r="K527" s="17" t="n"/>
      <c r="L527" s="8">
        <f>IFERROR(IF(COUNTIF(A527:K527,"&lt;&gt;")=0,"",K527-TODAY()),"")</f>
        <v/>
      </c>
      <c r="M527" s="6">
        <f>IFERROR(IF(COUNTIF(A527:K527,"&lt;&gt;")=0,"",IF(K527&lt;TODAY(),"Expired",IF(K527&lt;=TODAY()+'Lists &amp; Settings'!$B$10,"Expiring Soon","OK"))),"" )</f>
        <v/>
      </c>
      <c r="N527" s="8">
        <f>IFERROR(IF(COUNTIF(A527:K527,"&lt;&gt;")=0,"", H527-SUMIFS(StockOut!$E:$E,StockOut!$B:$B,B527,StockOut!$C:$C,E527)), "" )</f>
        <v/>
      </c>
      <c r="O527" s="16">
        <f>IFERROR(IF(N527="","",N527*J527),"")</f>
        <v/>
      </c>
      <c r="P527" s="6" t="n"/>
    </row>
    <row r="528">
      <c r="A528" s="17" t="n"/>
      <c r="B528" s="6" t="n"/>
      <c r="C528" s="6">
        <f>IFERROR(VLOOKUP(B528,'Lists &amp; Settings'!$A$3:$D$200,2,FALSE),"")</f>
        <v/>
      </c>
      <c r="D528" s="6">
        <f>IFERROR(VLOOKUP(B528,'Lists &amp; Settings'!$A$3:$D$200,3,FALSE),"")</f>
        <v/>
      </c>
      <c r="E528" s="6" t="n"/>
      <c r="F528" s="6" t="n"/>
      <c r="G528" s="6" t="n"/>
      <c r="H528" s="6" t="n"/>
      <c r="I528" s="6">
        <f>IFERROR(IF(I528="",""&amp;VLOOKUP(B528,'Lists &amp; Settings'!$A$3:$D$200,4,FALSE),I528),"")</f>
        <v/>
      </c>
      <c r="J528" s="16" t="n"/>
      <c r="K528" s="17" t="n"/>
      <c r="L528" s="8">
        <f>IFERROR(IF(COUNTIF(A528:K528,"&lt;&gt;")=0,"",K528-TODAY()),"")</f>
        <v/>
      </c>
      <c r="M528" s="6">
        <f>IFERROR(IF(COUNTIF(A528:K528,"&lt;&gt;")=0,"",IF(K528&lt;TODAY(),"Expired",IF(K528&lt;=TODAY()+'Lists &amp; Settings'!$B$10,"Expiring Soon","OK"))),"" )</f>
        <v/>
      </c>
      <c r="N528" s="8">
        <f>IFERROR(IF(COUNTIF(A528:K528,"&lt;&gt;")=0,"", H528-SUMIFS(StockOut!$E:$E,StockOut!$B:$B,B528,StockOut!$C:$C,E528)), "" )</f>
        <v/>
      </c>
      <c r="O528" s="16">
        <f>IFERROR(IF(N528="","",N528*J528),"")</f>
        <v/>
      </c>
      <c r="P528" s="6" t="n"/>
    </row>
    <row r="529">
      <c r="A529" s="17" t="n"/>
      <c r="B529" s="6" t="n"/>
      <c r="C529" s="6">
        <f>IFERROR(VLOOKUP(B529,'Lists &amp; Settings'!$A$3:$D$200,2,FALSE),"")</f>
        <v/>
      </c>
      <c r="D529" s="6">
        <f>IFERROR(VLOOKUP(B529,'Lists &amp; Settings'!$A$3:$D$200,3,FALSE),"")</f>
        <v/>
      </c>
      <c r="E529" s="6" t="n"/>
      <c r="F529" s="6" t="n"/>
      <c r="G529" s="6" t="n"/>
      <c r="H529" s="6" t="n"/>
      <c r="I529" s="6">
        <f>IFERROR(IF(I529="",""&amp;VLOOKUP(B529,'Lists &amp; Settings'!$A$3:$D$200,4,FALSE),I529),"")</f>
        <v/>
      </c>
      <c r="J529" s="16" t="n"/>
      <c r="K529" s="17" t="n"/>
      <c r="L529" s="8">
        <f>IFERROR(IF(COUNTIF(A529:K529,"&lt;&gt;")=0,"",K529-TODAY()),"")</f>
        <v/>
      </c>
      <c r="M529" s="6">
        <f>IFERROR(IF(COUNTIF(A529:K529,"&lt;&gt;")=0,"",IF(K529&lt;TODAY(),"Expired",IF(K529&lt;=TODAY()+'Lists &amp; Settings'!$B$10,"Expiring Soon","OK"))),"" )</f>
        <v/>
      </c>
      <c r="N529" s="8">
        <f>IFERROR(IF(COUNTIF(A529:K529,"&lt;&gt;")=0,"", H529-SUMIFS(StockOut!$E:$E,StockOut!$B:$B,B529,StockOut!$C:$C,E529)), "" )</f>
        <v/>
      </c>
      <c r="O529" s="16">
        <f>IFERROR(IF(N529="","",N529*J529),"")</f>
        <v/>
      </c>
      <c r="P529" s="6" t="n"/>
    </row>
    <row r="530">
      <c r="A530" s="17" t="n"/>
      <c r="B530" s="6" t="n"/>
      <c r="C530" s="6">
        <f>IFERROR(VLOOKUP(B530,'Lists &amp; Settings'!$A$3:$D$200,2,FALSE),"")</f>
        <v/>
      </c>
      <c r="D530" s="6">
        <f>IFERROR(VLOOKUP(B530,'Lists &amp; Settings'!$A$3:$D$200,3,FALSE),"")</f>
        <v/>
      </c>
      <c r="E530" s="6" t="n"/>
      <c r="F530" s="6" t="n"/>
      <c r="G530" s="6" t="n"/>
      <c r="H530" s="6" t="n"/>
      <c r="I530" s="6">
        <f>IFERROR(IF(I530="",""&amp;VLOOKUP(B530,'Lists &amp; Settings'!$A$3:$D$200,4,FALSE),I530),"")</f>
        <v/>
      </c>
      <c r="J530" s="16" t="n"/>
      <c r="K530" s="17" t="n"/>
      <c r="L530" s="8">
        <f>IFERROR(IF(COUNTIF(A530:K530,"&lt;&gt;")=0,"",K530-TODAY()),"")</f>
        <v/>
      </c>
      <c r="M530" s="6">
        <f>IFERROR(IF(COUNTIF(A530:K530,"&lt;&gt;")=0,"",IF(K530&lt;TODAY(),"Expired",IF(K530&lt;=TODAY()+'Lists &amp; Settings'!$B$10,"Expiring Soon","OK"))),"" )</f>
        <v/>
      </c>
      <c r="N530" s="8">
        <f>IFERROR(IF(COUNTIF(A530:K530,"&lt;&gt;")=0,"", H530-SUMIFS(StockOut!$E:$E,StockOut!$B:$B,B530,StockOut!$C:$C,E530)), "" )</f>
        <v/>
      </c>
      <c r="O530" s="16">
        <f>IFERROR(IF(N530="","",N530*J530),"")</f>
        <v/>
      </c>
      <c r="P530" s="6" t="n"/>
    </row>
    <row r="531">
      <c r="A531" s="17" t="n"/>
      <c r="B531" s="6" t="n"/>
      <c r="C531" s="6">
        <f>IFERROR(VLOOKUP(B531,'Lists &amp; Settings'!$A$3:$D$200,2,FALSE),"")</f>
        <v/>
      </c>
      <c r="D531" s="6">
        <f>IFERROR(VLOOKUP(B531,'Lists &amp; Settings'!$A$3:$D$200,3,FALSE),"")</f>
        <v/>
      </c>
      <c r="E531" s="6" t="n"/>
      <c r="F531" s="6" t="n"/>
      <c r="G531" s="6" t="n"/>
      <c r="H531" s="6" t="n"/>
      <c r="I531" s="6">
        <f>IFERROR(IF(I531="",""&amp;VLOOKUP(B531,'Lists &amp; Settings'!$A$3:$D$200,4,FALSE),I531),"")</f>
        <v/>
      </c>
      <c r="J531" s="16" t="n"/>
      <c r="K531" s="17" t="n"/>
      <c r="L531" s="8">
        <f>IFERROR(IF(COUNTIF(A531:K531,"&lt;&gt;")=0,"",K531-TODAY()),"")</f>
        <v/>
      </c>
      <c r="M531" s="6">
        <f>IFERROR(IF(COUNTIF(A531:K531,"&lt;&gt;")=0,"",IF(K531&lt;TODAY(),"Expired",IF(K531&lt;=TODAY()+'Lists &amp; Settings'!$B$10,"Expiring Soon","OK"))),"" )</f>
        <v/>
      </c>
      <c r="N531" s="8">
        <f>IFERROR(IF(COUNTIF(A531:K531,"&lt;&gt;")=0,"", H531-SUMIFS(StockOut!$E:$E,StockOut!$B:$B,B531,StockOut!$C:$C,E531)), "" )</f>
        <v/>
      </c>
      <c r="O531" s="16">
        <f>IFERROR(IF(N531="","",N531*J531),"")</f>
        <v/>
      </c>
      <c r="P531" s="6" t="n"/>
    </row>
    <row r="532">
      <c r="A532" s="17" t="n"/>
      <c r="B532" s="6" t="n"/>
      <c r="C532" s="6">
        <f>IFERROR(VLOOKUP(B532,'Lists &amp; Settings'!$A$3:$D$200,2,FALSE),"")</f>
        <v/>
      </c>
      <c r="D532" s="6">
        <f>IFERROR(VLOOKUP(B532,'Lists &amp; Settings'!$A$3:$D$200,3,FALSE),"")</f>
        <v/>
      </c>
      <c r="E532" s="6" t="n"/>
      <c r="F532" s="6" t="n"/>
      <c r="G532" s="6" t="n"/>
      <c r="H532" s="6" t="n"/>
      <c r="I532" s="6">
        <f>IFERROR(IF(I532="",""&amp;VLOOKUP(B532,'Lists &amp; Settings'!$A$3:$D$200,4,FALSE),I532),"")</f>
        <v/>
      </c>
      <c r="J532" s="16" t="n"/>
      <c r="K532" s="17" t="n"/>
      <c r="L532" s="8">
        <f>IFERROR(IF(COUNTIF(A532:K532,"&lt;&gt;")=0,"",K532-TODAY()),"")</f>
        <v/>
      </c>
      <c r="M532" s="6">
        <f>IFERROR(IF(COUNTIF(A532:K532,"&lt;&gt;")=0,"",IF(K532&lt;TODAY(),"Expired",IF(K532&lt;=TODAY()+'Lists &amp; Settings'!$B$10,"Expiring Soon","OK"))),"" )</f>
        <v/>
      </c>
      <c r="N532" s="8">
        <f>IFERROR(IF(COUNTIF(A532:K532,"&lt;&gt;")=0,"", H532-SUMIFS(StockOut!$E:$E,StockOut!$B:$B,B532,StockOut!$C:$C,E532)), "" )</f>
        <v/>
      </c>
      <c r="O532" s="16">
        <f>IFERROR(IF(N532="","",N532*J532),"")</f>
        <v/>
      </c>
      <c r="P532" s="6" t="n"/>
    </row>
    <row r="533">
      <c r="A533" s="17" t="n"/>
      <c r="B533" s="6" t="n"/>
      <c r="C533" s="6">
        <f>IFERROR(VLOOKUP(B533,'Lists &amp; Settings'!$A$3:$D$200,2,FALSE),"")</f>
        <v/>
      </c>
      <c r="D533" s="6">
        <f>IFERROR(VLOOKUP(B533,'Lists &amp; Settings'!$A$3:$D$200,3,FALSE),"")</f>
        <v/>
      </c>
      <c r="E533" s="6" t="n"/>
      <c r="F533" s="6" t="n"/>
      <c r="G533" s="6" t="n"/>
      <c r="H533" s="6" t="n"/>
      <c r="I533" s="6">
        <f>IFERROR(IF(I533="",""&amp;VLOOKUP(B533,'Lists &amp; Settings'!$A$3:$D$200,4,FALSE),I533),"")</f>
        <v/>
      </c>
      <c r="J533" s="16" t="n"/>
      <c r="K533" s="17" t="n"/>
      <c r="L533" s="8">
        <f>IFERROR(IF(COUNTIF(A533:K533,"&lt;&gt;")=0,"",K533-TODAY()),"")</f>
        <v/>
      </c>
      <c r="M533" s="6">
        <f>IFERROR(IF(COUNTIF(A533:K533,"&lt;&gt;")=0,"",IF(K533&lt;TODAY(),"Expired",IF(K533&lt;=TODAY()+'Lists &amp; Settings'!$B$10,"Expiring Soon","OK"))),"" )</f>
        <v/>
      </c>
      <c r="N533" s="8">
        <f>IFERROR(IF(COUNTIF(A533:K533,"&lt;&gt;")=0,"", H533-SUMIFS(StockOut!$E:$E,StockOut!$B:$B,B533,StockOut!$C:$C,E533)), "" )</f>
        <v/>
      </c>
      <c r="O533" s="16">
        <f>IFERROR(IF(N533="","",N533*J533),"")</f>
        <v/>
      </c>
      <c r="P533" s="6" t="n"/>
    </row>
    <row r="534">
      <c r="A534" s="17" t="n"/>
      <c r="B534" s="6" t="n"/>
      <c r="C534" s="6">
        <f>IFERROR(VLOOKUP(B534,'Lists &amp; Settings'!$A$3:$D$200,2,FALSE),"")</f>
        <v/>
      </c>
      <c r="D534" s="6">
        <f>IFERROR(VLOOKUP(B534,'Lists &amp; Settings'!$A$3:$D$200,3,FALSE),"")</f>
        <v/>
      </c>
      <c r="E534" s="6" t="n"/>
      <c r="F534" s="6" t="n"/>
      <c r="G534" s="6" t="n"/>
      <c r="H534" s="6" t="n"/>
      <c r="I534" s="6">
        <f>IFERROR(IF(I534="",""&amp;VLOOKUP(B534,'Lists &amp; Settings'!$A$3:$D$200,4,FALSE),I534),"")</f>
        <v/>
      </c>
      <c r="J534" s="16" t="n"/>
      <c r="K534" s="17" t="n"/>
      <c r="L534" s="8">
        <f>IFERROR(IF(COUNTIF(A534:K534,"&lt;&gt;")=0,"",K534-TODAY()),"")</f>
        <v/>
      </c>
      <c r="M534" s="6">
        <f>IFERROR(IF(COUNTIF(A534:K534,"&lt;&gt;")=0,"",IF(K534&lt;TODAY(),"Expired",IF(K534&lt;=TODAY()+'Lists &amp; Settings'!$B$10,"Expiring Soon","OK"))),"" )</f>
        <v/>
      </c>
      <c r="N534" s="8">
        <f>IFERROR(IF(COUNTIF(A534:K534,"&lt;&gt;")=0,"", H534-SUMIFS(StockOut!$E:$E,StockOut!$B:$B,B534,StockOut!$C:$C,E534)), "" )</f>
        <v/>
      </c>
      <c r="O534" s="16">
        <f>IFERROR(IF(N534="","",N534*J534),"")</f>
        <v/>
      </c>
      <c r="P534" s="6" t="n"/>
    </row>
    <row r="535">
      <c r="A535" s="17" t="n"/>
      <c r="B535" s="6" t="n"/>
      <c r="C535" s="6">
        <f>IFERROR(VLOOKUP(B535,'Lists &amp; Settings'!$A$3:$D$200,2,FALSE),"")</f>
        <v/>
      </c>
      <c r="D535" s="6">
        <f>IFERROR(VLOOKUP(B535,'Lists &amp; Settings'!$A$3:$D$200,3,FALSE),"")</f>
        <v/>
      </c>
      <c r="E535" s="6" t="n"/>
      <c r="F535" s="6" t="n"/>
      <c r="G535" s="6" t="n"/>
      <c r="H535" s="6" t="n"/>
      <c r="I535" s="6">
        <f>IFERROR(IF(I535="",""&amp;VLOOKUP(B535,'Lists &amp; Settings'!$A$3:$D$200,4,FALSE),I535),"")</f>
        <v/>
      </c>
      <c r="J535" s="16" t="n"/>
      <c r="K535" s="17" t="n"/>
      <c r="L535" s="8">
        <f>IFERROR(IF(COUNTIF(A535:K535,"&lt;&gt;")=0,"",K535-TODAY()),"")</f>
        <v/>
      </c>
      <c r="M535" s="6">
        <f>IFERROR(IF(COUNTIF(A535:K535,"&lt;&gt;")=0,"",IF(K535&lt;TODAY(),"Expired",IF(K535&lt;=TODAY()+'Lists &amp; Settings'!$B$10,"Expiring Soon","OK"))),"" )</f>
        <v/>
      </c>
      <c r="N535" s="8">
        <f>IFERROR(IF(COUNTIF(A535:K535,"&lt;&gt;")=0,"", H535-SUMIFS(StockOut!$E:$E,StockOut!$B:$B,B535,StockOut!$C:$C,E535)), "" )</f>
        <v/>
      </c>
      <c r="O535" s="16">
        <f>IFERROR(IF(N535="","",N535*J535),"")</f>
        <v/>
      </c>
      <c r="P535" s="6" t="n"/>
    </row>
    <row r="536">
      <c r="A536" s="17" t="n"/>
      <c r="B536" s="6" t="n"/>
      <c r="C536" s="6">
        <f>IFERROR(VLOOKUP(B536,'Lists &amp; Settings'!$A$3:$D$200,2,FALSE),"")</f>
        <v/>
      </c>
      <c r="D536" s="6">
        <f>IFERROR(VLOOKUP(B536,'Lists &amp; Settings'!$A$3:$D$200,3,FALSE),"")</f>
        <v/>
      </c>
      <c r="E536" s="6" t="n"/>
      <c r="F536" s="6" t="n"/>
      <c r="G536" s="6" t="n"/>
      <c r="H536" s="6" t="n"/>
      <c r="I536" s="6">
        <f>IFERROR(IF(I536="",""&amp;VLOOKUP(B536,'Lists &amp; Settings'!$A$3:$D$200,4,FALSE),I536),"")</f>
        <v/>
      </c>
      <c r="J536" s="16" t="n"/>
      <c r="K536" s="17" t="n"/>
      <c r="L536" s="8">
        <f>IFERROR(IF(COUNTIF(A536:K536,"&lt;&gt;")=0,"",K536-TODAY()),"")</f>
        <v/>
      </c>
      <c r="M536" s="6">
        <f>IFERROR(IF(COUNTIF(A536:K536,"&lt;&gt;")=0,"",IF(K536&lt;TODAY(),"Expired",IF(K536&lt;=TODAY()+'Lists &amp; Settings'!$B$10,"Expiring Soon","OK"))),"" )</f>
        <v/>
      </c>
      <c r="N536" s="8">
        <f>IFERROR(IF(COUNTIF(A536:K536,"&lt;&gt;")=0,"", H536-SUMIFS(StockOut!$E:$E,StockOut!$B:$B,B536,StockOut!$C:$C,E536)), "" )</f>
        <v/>
      </c>
      <c r="O536" s="16">
        <f>IFERROR(IF(N536="","",N536*J536),"")</f>
        <v/>
      </c>
      <c r="P536" s="6" t="n"/>
    </row>
    <row r="537">
      <c r="A537" s="17" t="n"/>
      <c r="B537" s="6" t="n"/>
      <c r="C537" s="6">
        <f>IFERROR(VLOOKUP(B537,'Lists &amp; Settings'!$A$3:$D$200,2,FALSE),"")</f>
        <v/>
      </c>
      <c r="D537" s="6">
        <f>IFERROR(VLOOKUP(B537,'Lists &amp; Settings'!$A$3:$D$200,3,FALSE),"")</f>
        <v/>
      </c>
      <c r="E537" s="6" t="n"/>
      <c r="F537" s="6" t="n"/>
      <c r="G537" s="6" t="n"/>
      <c r="H537" s="6" t="n"/>
      <c r="I537" s="6">
        <f>IFERROR(IF(I537="",""&amp;VLOOKUP(B537,'Lists &amp; Settings'!$A$3:$D$200,4,FALSE),I537),"")</f>
        <v/>
      </c>
      <c r="J537" s="16" t="n"/>
      <c r="K537" s="17" t="n"/>
      <c r="L537" s="8">
        <f>IFERROR(IF(COUNTIF(A537:K537,"&lt;&gt;")=0,"",K537-TODAY()),"")</f>
        <v/>
      </c>
      <c r="M537" s="6">
        <f>IFERROR(IF(COUNTIF(A537:K537,"&lt;&gt;")=0,"",IF(K537&lt;TODAY(),"Expired",IF(K537&lt;=TODAY()+'Lists &amp; Settings'!$B$10,"Expiring Soon","OK"))),"" )</f>
        <v/>
      </c>
      <c r="N537" s="8">
        <f>IFERROR(IF(COUNTIF(A537:K537,"&lt;&gt;")=0,"", H537-SUMIFS(StockOut!$E:$E,StockOut!$B:$B,B537,StockOut!$C:$C,E537)), "" )</f>
        <v/>
      </c>
      <c r="O537" s="16">
        <f>IFERROR(IF(N537="","",N537*J537),"")</f>
        <v/>
      </c>
      <c r="P537" s="6" t="n"/>
    </row>
    <row r="538">
      <c r="A538" s="17" t="n"/>
      <c r="B538" s="6" t="n"/>
      <c r="C538" s="6">
        <f>IFERROR(VLOOKUP(B538,'Lists &amp; Settings'!$A$3:$D$200,2,FALSE),"")</f>
        <v/>
      </c>
      <c r="D538" s="6">
        <f>IFERROR(VLOOKUP(B538,'Lists &amp; Settings'!$A$3:$D$200,3,FALSE),"")</f>
        <v/>
      </c>
      <c r="E538" s="6" t="n"/>
      <c r="F538" s="6" t="n"/>
      <c r="G538" s="6" t="n"/>
      <c r="H538" s="6" t="n"/>
      <c r="I538" s="6">
        <f>IFERROR(IF(I538="",""&amp;VLOOKUP(B538,'Lists &amp; Settings'!$A$3:$D$200,4,FALSE),I538),"")</f>
        <v/>
      </c>
      <c r="J538" s="16" t="n"/>
      <c r="K538" s="17" t="n"/>
      <c r="L538" s="8">
        <f>IFERROR(IF(COUNTIF(A538:K538,"&lt;&gt;")=0,"",K538-TODAY()),"")</f>
        <v/>
      </c>
      <c r="M538" s="6">
        <f>IFERROR(IF(COUNTIF(A538:K538,"&lt;&gt;")=0,"",IF(K538&lt;TODAY(),"Expired",IF(K538&lt;=TODAY()+'Lists &amp; Settings'!$B$10,"Expiring Soon","OK"))),"" )</f>
        <v/>
      </c>
      <c r="N538" s="8">
        <f>IFERROR(IF(COUNTIF(A538:K538,"&lt;&gt;")=0,"", H538-SUMIFS(StockOut!$E:$E,StockOut!$B:$B,B538,StockOut!$C:$C,E538)), "" )</f>
        <v/>
      </c>
      <c r="O538" s="16">
        <f>IFERROR(IF(N538="","",N538*J538),"")</f>
        <v/>
      </c>
      <c r="P538" s="6" t="n"/>
    </row>
    <row r="539">
      <c r="A539" s="17" t="n"/>
      <c r="B539" s="6" t="n"/>
      <c r="C539" s="6">
        <f>IFERROR(VLOOKUP(B539,'Lists &amp; Settings'!$A$3:$D$200,2,FALSE),"")</f>
        <v/>
      </c>
      <c r="D539" s="6">
        <f>IFERROR(VLOOKUP(B539,'Lists &amp; Settings'!$A$3:$D$200,3,FALSE),"")</f>
        <v/>
      </c>
      <c r="E539" s="6" t="n"/>
      <c r="F539" s="6" t="n"/>
      <c r="G539" s="6" t="n"/>
      <c r="H539" s="6" t="n"/>
      <c r="I539" s="6">
        <f>IFERROR(IF(I539="",""&amp;VLOOKUP(B539,'Lists &amp; Settings'!$A$3:$D$200,4,FALSE),I539),"")</f>
        <v/>
      </c>
      <c r="J539" s="16" t="n"/>
      <c r="K539" s="17" t="n"/>
      <c r="L539" s="8">
        <f>IFERROR(IF(COUNTIF(A539:K539,"&lt;&gt;")=0,"",K539-TODAY()),"")</f>
        <v/>
      </c>
      <c r="M539" s="6">
        <f>IFERROR(IF(COUNTIF(A539:K539,"&lt;&gt;")=0,"",IF(K539&lt;TODAY(),"Expired",IF(K539&lt;=TODAY()+'Lists &amp; Settings'!$B$10,"Expiring Soon","OK"))),"" )</f>
        <v/>
      </c>
      <c r="N539" s="8">
        <f>IFERROR(IF(COUNTIF(A539:K539,"&lt;&gt;")=0,"", H539-SUMIFS(StockOut!$E:$E,StockOut!$B:$B,B539,StockOut!$C:$C,E539)), "" )</f>
        <v/>
      </c>
      <c r="O539" s="16">
        <f>IFERROR(IF(N539="","",N539*J539),"")</f>
        <v/>
      </c>
      <c r="P539" s="6" t="n"/>
    </row>
    <row r="540">
      <c r="A540" s="17" t="n"/>
      <c r="B540" s="6" t="n"/>
      <c r="C540" s="6">
        <f>IFERROR(VLOOKUP(B540,'Lists &amp; Settings'!$A$3:$D$200,2,FALSE),"")</f>
        <v/>
      </c>
      <c r="D540" s="6">
        <f>IFERROR(VLOOKUP(B540,'Lists &amp; Settings'!$A$3:$D$200,3,FALSE),"")</f>
        <v/>
      </c>
      <c r="E540" s="6" t="n"/>
      <c r="F540" s="6" t="n"/>
      <c r="G540" s="6" t="n"/>
      <c r="H540" s="6" t="n"/>
      <c r="I540" s="6">
        <f>IFERROR(IF(I540="",""&amp;VLOOKUP(B540,'Lists &amp; Settings'!$A$3:$D$200,4,FALSE),I540),"")</f>
        <v/>
      </c>
      <c r="J540" s="16" t="n"/>
      <c r="K540" s="17" t="n"/>
      <c r="L540" s="8">
        <f>IFERROR(IF(COUNTIF(A540:K540,"&lt;&gt;")=0,"",K540-TODAY()),"")</f>
        <v/>
      </c>
      <c r="M540" s="6">
        <f>IFERROR(IF(COUNTIF(A540:K540,"&lt;&gt;")=0,"",IF(K540&lt;TODAY(),"Expired",IF(K540&lt;=TODAY()+'Lists &amp; Settings'!$B$10,"Expiring Soon","OK"))),"" )</f>
        <v/>
      </c>
      <c r="N540" s="8">
        <f>IFERROR(IF(COUNTIF(A540:K540,"&lt;&gt;")=0,"", H540-SUMIFS(StockOut!$E:$E,StockOut!$B:$B,B540,StockOut!$C:$C,E540)), "" )</f>
        <v/>
      </c>
      <c r="O540" s="16">
        <f>IFERROR(IF(N540="","",N540*J540),"")</f>
        <v/>
      </c>
      <c r="P540" s="6" t="n"/>
    </row>
    <row r="541">
      <c r="A541" s="17" t="n"/>
      <c r="B541" s="6" t="n"/>
      <c r="C541" s="6">
        <f>IFERROR(VLOOKUP(B541,'Lists &amp; Settings'!$A$3:$D$200,2,FALSE),"")</f>
        <v/>
      </c>
      <c r="D541" s="6">
        <f>IFERROR(VLOOKUP(B541,'Lists &amp; Settings'!$A$3:$D$200,3,FALSE),"")</f>
        <v/>
      </c>
      <c r="E541" s="6" t="n"/>
      <c r="F541" s="6" t="n"/>
      <c r="G541" s="6" t="n"/>
      <c r="H541" s="6" t="n"/>
      <c r="I541" s="6">
        <f>IFERROR(IF(I541="",""&amp;VLOOKUP(B541,'Lists &amp; Settings'!$A$3:$D$200,4,FALSE),I541),"")</f>
        <v/>
      </c>
      <c r="J541" s="16" t="n"/>
      <c r="K541" s="17" t="n"/>
      <c r="L541" s="8">
        <f>IFERROR(IF(COUNTIF(A541:K541,"&lt;&gt;")=0,"",K541-TODAY()),"")</f>
        <v/>
      </c>
      <c r="M541" s="6">
        <f>IFERROR(IF(COUNTIF(A541:K541,"&lt;&gt;")=0,"",IF(K541&lt;TODAY(),"Expired",IF(K541&lt;=TODAY()+'Lists &amp; Settings'!$B$10,"Expiring Soon","OK"))),"" )</f>
        <v/>
      </c>
      <c r="N541" s="8">
        <f>IFERROR(IF(COUNTIF(A541:K541,"&lt;&gt;")=0,"", H541-SUMIFS(StockOut!$E:$E,StockOut!$B:$B,B541,StockOut!$C:$C,E541)), "" )</f>
        <v/>
      </c>
      <c r="O541" s="16">
        <f>IFERROR(IF(N541="","",N541*J541),"")</f>
        <v/>
      </c>
      <c r="P541" s="6" t="n"/>
    </row>
    <row r="542">
      <c r="A542" s="17" t="n"/>
      <c r="B542" s="6" t="n"/>
      <c r="C542" s="6">
        <f>IFERROR(VLOOKUP(B542,'Lists &amp; Settings'!$A$3:$D$200,2,FALSE),"")</f>
        <v/>
      </c>
      <c r="D542" s="6">
        <f>IFERROR(VLOOKUP(B542,'Lists &amp; Settings'!$A$3:$D$200,3,FALSE),"")</f>
        <v/>
      </c>
      <c r="E542" s="6" t="n"/>
      <c r="F542" s="6" t="n"/>
      <c r="G542" s="6" t="n"/>
      <c r="H542" s="6" t="n"/>
      <c r="I542" s="6">
        <f>IFERROR(IF(I542="",""&amp;VLOOKUP(B542,'Lists &amp; Settings'!$A$3:$D$200,4,FALSE),I542),"")</f>
        <v/>
      </c>
      <c r="J542" s="16" t="n"/>
      <c r="K542" s="17" t="n"/>
      <c r="L542" s="8">
        <f>IFERROR(IF(COUNTIF(A542:K542,"&lt;&gt;")=0,"",K542-TODAY()),"")</f>
        <v/>
      </c>
      <c r="M542" s="6">
        <f>IFERROR(IF(COUNTIF(A542:K542,"&lt;&gt;")=0,"",IF(K542&lt;TODAY(),"Expired",IF(K542&lt;=TODAY()+'Lists &amp; Settings'!$B$10,"Expiring Soon","OK"))),"" )</f>
        <v/>
      </c>
      <c r="N542" s="8">
        <f>IFERROR(IF(COUNTIF(A542:K542,"&lt;&gt;")=0,"", H542-SUMIFS(StockOut!$E:$E,StockOut!$B:$B,B542,StockOut!$C:$C,E542)), "" )</f>
        <v/>
      </c>
      <c r="O542" s="16">
        <f>IFERROR(IF(N542="","",N542*J542),"")</f>
        <v/>
      </c>
      <c r="P542" s="6" t="n"/>
    </row>
    <row r="543">
      <c r="A543" s="17" t="n"/>
      <c r="B543" s="6" t="n"/>
      <c r="C543" s="6">
        <f>IFERROR(VLOOKUP(B543,'Lists &amp; Settings'!$A$3:$D$200,2,FALSE),"")</f>
        <v/>
      </c>
      <c r="D543" s="6">
        <f>IFERROR(VLOOKUP(B543,'Lists &amp; Settings'!$A$3:$D$200,3,FALSE),"")</f>
        <v/>
      </c>
      <c r="E543" s="6" t="n"/>
      <c r="F543" s="6" t="n"/>
      <c r="G543" s="6" t="n"/>
      <c r="H543" s="6" t="n"/>
      <c r="I543" s="6">
        <f>IFERROR(IF(I543="",""&amp;VLOOKUP(B543,'Lists &amp; Settings'!$A$3:$D$200,4,FALSE),I543),"")</f>
        <v/>
      </c>
      <c r="J543" s="16" t="n"/>
      <c r="K543" s="17" t="n"/>
      <c r="L543" s="8">
        <f>IFERROR(IF(COUNTIF(A543:K543,"&lt;&gt;")=0,"",K543-TODAY()),"")</f>
        <v/>
      </c>
      <c r="M543" s="6">
        <f>IFERROR(IF(COUNTIF(A543:K543,"&lt;&gt;")=0,"",IF(K543&lt;TODAY(),"Expired",IF(K543&lt;=TODAY()+'Lists &amp; Settings'!$B$10,"Expiring Soon","OK"))),"" )</f>
        <v/>
      </c>
      <c r="N543" s="8">
        <f>IFERROR(IF(COUNTIF(A543:K543,"&lt;&gt;")=0,"", H543-SUMIFS(StockOut!$E:$E,StockOut!$B:$B,B543,StockOut!$C:$C,E543)), "" )</f>
        <v/>
      </c>
      <c r="O543" s="16">
        <f>IFERROR(IF(N543="","",N543*J543),"")</f>
        <v/>
      </c>
      <c r="P543" s="6" t="n"/>
    </row>
    <row r="544">
      <c r="A544" s="17" t="n"/>
      <c r="B544" s="6" t="n"/>
      <c r="C544" s="6">
        <f>IFERROR(VLOOKUP(B544,'Lists &amp; Settings'!$A$3:$D$200,2,FALSE),"")</f>
        <v/>
      </c>
      <c r="D544" s="6">
        <f>IFERROR(VLOOKUP(B544,'Lists &amp; Settings'!$A$3:$D$200,3,FALSE),"")</f>
        <v/>
      </c>
      <c r="E544" s="6" t="n"/>
      <c r="F544" s="6" t="n"/>
      <c r="G544" s="6" t="n"/>
      <c r="H544" s="6" t="n"/>
      <c r="I544" s="6">
        <f>IFERROR(IF(I544="",""&amp;VLOOKUP(B544,'Lists &amp; Settings'!$A$3:$D$200,4,FALSE),I544),"")</f>
        <v/>
      </c>
      <c r="J544" s="16" t="n"/>
      <c r="K544" s="17" t="n"/>
      <c r="L544" s="8">
        <f>IFERROR(IF(COUNTIF(A544:K544,"&lt;&gt;")=0,"",K544-TODAY()),"")</f>
        <v/>
      </c>
      <c r="M544" s="6">
        <f>IFERROR(IF(COUNTIF(A544:K544,"&lt;&gt;")=0,"",IF(K544&lt;TODAY(),"Expired",IF(K544&lt;=TODAY()+'Lists &amp; Settings'!$B$10,"Expiring Soon","OK"))),"" )</f>
        <v/>
      </c>
      <c r="N544" s="8">
        <f>IFERROR(IF(COUNTIF(A544:K544,"&lt;&gt;")=0,"", H544-SUMIFS(StockOut!$E:$E,StockOut!$B:$B,B544,StockOut!$C:$C,E544)), "" )</f>
        <v/>
      </c>
      <c r="O544" s="16">
        <f>IFERROR(IF(N544="","",N544*J544),"")</f>
        <v/>
      </c>
      <c r="P544" s="6" t="n"/>
    </row>
    <row r="545">
      <c r="A545" s="17" t="n"/>
      <c r="B545" s="6" t="n"/>
      <c r="C545" s="6">
        <f>IFERROR(VLOOKUP(B545,'Lists &amp; Settings'!$A$3:$D$200,2,FALSE),"")</f>
        <v/>
      </c>
      <c r="D545" s="6">
        <f>IFERROR(VLOOKUP(B545,'Lists &amp; Settings'!$A$3:$D$200,3,FALSE),"")</f>
        <v/>
      </c>
      <c r="E545" s="6" t="n"/>
      <c r="F545" s="6" t="n"/>
      <c r="G545" s="6" t="n"/>
      <c r="H545" s="6" t="n"/>
      <c r="I545" s="6">
        <f>IFERROR(IF(I545="",""&amp;VLOOKUP(B545,'Lists &amp; Settings'!$A$3:$D$200,4,FALSE),I545),"")</f>
        <v/>
      </c>
      <c r="J545" s="16" t="n"/>
      <c r="K545" s="17" t="n"/>
      <c r="L545" s="8">
        <f>IFERROR(IF(COUNTIF(A545:K545,"&lt;&gt;")=0,"",K545-TODAY()),"")</f>
        <v/>
      </c>
      <c r="M545" s="6">
        <f>IFERROR(IF(COUNTIF(A545:K545,"&lt;&gt;")=0,"",IF(K545&lt;TODAY(),"Expired",IF(K545&lt;=TODAY()+'Lists &amp; Settings'!$B$10,"Expiring Soon","OK"))),"" )</f>
        <v/>
      </c>
      <c r="N545" s="8">
        <f>IFERROR(IF(COUNTIF(A545:K545,"&lt;&gt;")=0,"", H545-SUMIFS(StockOut!$E:$E,StockOut!$B:$B,B545,StockOut!$C:$C,E545)), "" )</f>
        <v/>
      </c>
      <c r="O545" s="16">
        <f>IFERROR(IF(N545="","",N545*J545),"")</f>
        <v/>
      </c>
      <c r="P545" s="6" t="n"/>
    </row>
    <row r="546">
      <c r="A546" s="17" t="n"/>
      <c r="B546" s="6" t="n"/>
      <c r="C546" s="6">
        <f>IFERROR(VLOOKUP(B546,'Lists &amp; Settings'!$A$3:$D$200,2,FALSE),"")</f>
        <v/>
      </c>
      <c r="D546" s="6">
        <f>IFERROR(VLOOKUP(B546,'Lists &amp; Settings'!$A$3:$D$200,3,FALSE),"")</f>
        <v/>
      </c>
      <c r="E546" s="6" t="n"/>
      <c r="F546" s="6" t="n"/>
      <c r="G546" s="6" t="n"/>
      <c r="H546" s="6" t="n"/>
      <c r="I546" s="6">
        <f>IFERROR(IF(I546="",""&amp;VLOOKUP(B546,'Lists &amp; Settings'!$A$3:$D$200,4,FALSE),I546),"")</f>
        <v/>
      </c>
      <c r="J546" s="16" t="n"/>
      <c r="K546" s="17" t="n"/>
      <c r="L546" s="8">
        <f>IFERROR(IF(COUNTIF(A546:K546,"&lt;&gt;")=0,"",K546-TODAY()),"")</f>
        <v/>
      </c>
      <c r="M546" s="6">
        <f>IFERROR(IF(COUNTIF(A546:K546,"&lt;&gt;")=0,"",IF(K546&lt;TODAY(),"Expired",IF(K546&lt;=TODAY()+'Lists &amp; Settings'!$B$10,"Expiring Soon","OK"))),"" )</f>
        <v/>
      </c>
      <c r="N546" s="8">
        <f>IFERROR(IF(COUNTIF(A546:K546,"&lt;&gt;")=0,"", H546-SUMIFS(StockOut!$E:$E,StockOut!$B:$B,B546,StockOut!$C:$C,E546)), "" )</f>
        <v/>
      </c>
      <c r="O546" s="16">
        <f>IFERROR(IF(N546="","",N546*J546),"")</f>
        <v/>
      </c>
      <c r="P546" s="6" t="n"/>
    </row>
    <row r="547">
      <c r="A547" s="17" t="n"/>
      <c r="B547" s="6" t="n"/>
      <c r="C547" s="6">
        <f>IFERROR(VLOOKUP(B547,'Lists &amp; Settings'!$A$3:$D$200,2,FALSE),"")</f>
        <v/>
      </c>
      <c r="D547" s="6">
        <f>IFERROR(VLOOKUP(B547,'Lists &amp; Settings'!$A$3:$D$200,3,FALSE),"")</f>
        <v/>
      </c>
      <c r="E547" s="6" t="n"/>
      <c r="F547" s="6" t="n"/>
      <c r="G547" s="6" t="n"/>
      <c r="H547" s="6" t="n"/>
      <c r="I547" s="6">
        <f>IFERROR(IF(I547="",""&amp;VLOOKUP(B547,'Lists &amp; Settings'!$A$3:$D$200,4,FALSE),I547),"")</f>
        <v/>
      </c>
      <c r="J547" s="16" t="n"/>
      <c r="K547" s="17" t="n"/>
      <c r="L547" s="8">
        <f>IFERROR(IF(COUNTIF(A547:K547,"&lt;&gt;")=0,"",K547-TODAY()),"")</f>
        <v/>
      </c>
      <c r="M547" s="6">
        <f>IFERROR(IF(COUNTIF(A547:K547,"&lt;&gt;")=0,"",IF(K547&lt;TODAY(),"Expired",IF(K547&lt;=TODAY()+'Lists &amp; Settings'!$B$10,"Expiring Soon","OK"))),"" )</f>
        <v/>
      </c>
      <c r="N547" s="8">
        <f>IFERROR(IF(COUNTIF(A547:K547,"&lt;&gt;")=0,"", H547-SUMIFS(StockOut!$E:$E,StockOut!$B:$B,B547,StockOut!$C:$C,E547)), "" )</f>
        <v/>
      </c>
      <c r="O547" s="16">
        <f>IFERROR(IF(N547="","",N547*J547),"")</f>
        <v/>
      </c>
      <c r="P547" s="6" t="n"/>
    </row>
    <row r="548">
      <c r="A548" s="17" t="n"/>
      <c r="B548" s="6" t="n"/>
      <c r="C548" s="6">
        <f>IFERROR(VLOOKUP(B548,'Lists &amp; Settings'!$A$3:$D$200,2,FALSE),"")</f>
        <v/>
      </c>
      <c r="D548" s="6">
        <f>IFERROR(VLOOKUP(B548,'Lists &amp; Settings'!$A$3:$D$200,3,FALSE),"")</f>
        <v/>
      </c>
      <c r="E548" s="6" t="n"/>
      <c r="F548" s="6" t="n"/>
      <c r="G548" s="6" t="n"/>
      <c r="H548" s="6" t="n"/>
      <c r="I548" s="6">
        <f>IFERROR(IF(I548="",""&amp;VLOOKUP(B548,'Lists &amp; Settings'!$A$3:$D$200,4,FALSE),I548),"")</f>
        <v/>
      </c>
      <c r="J548" s="16" t="n"/>
      <c r="K548" s="17" t="n"/>
      <c r="L548" s="8">
        <f>IFERROR(IF(COUNTIF(A548:K548,"&lt;&gt;")=0,"",K548-TODAY()),"")</f>
        <v/>
      </c>
      <c r="M548" s="6">
        <f>IFERROR(IF(COUNTIF(A548:K548,"&lt;&gt;")=0,"",IF(K548&lt;TODAY(),"Expired",IF(K548&lt;=TODAY()+'Lists &amp; Settings'!$B$10,"Expiring Soon","OK"))),"" )</f>
        <v/>
      </c>
      <c r="N548" s="8">
        <f>IFERROR(IF(COUNTIF(A548:K548,"&lt;&gt;")=0,"", H548-SUMIFS(StockOut!$E:$E,StockOut!$B:$B,B548,StockOut!$C:$C,E548)), "" )</f>
        <v/>
      </c>
      <c r="O548" s="16">
        <f>IFERROR(IF(N548="","",N548*J548),"")</f>
        <v/>
      </c>
      <c r="P548" s="6" t="n"/>
    </row>
    <row r="549">
      <c r="A549" s="17" t="n"/>
      <c r="B549" s="6" t="n"/>
      <c r="C549" s="6">
        <f>IFERROR(VLOOKUP(B549,'Lists &amp; Settings'!$A$3:$D$200,2,FALSE),"")</f>
        <v/>
      </c>
      <c r="D549" s="6">
        <f>IFERROR(VLOOKUP(B549,'Lists &amp; Settings'!$A$3:$D$200,3,FALSE),"")</f>
        <v/>
      </c>
      <c r="E549" s="6" t="n"/>
      <c r="F549" s="6" t="n"/>
      <c r="G549" s="6" t="n"/>
      <c r="H549" s="6" t="n"/>
      <c r="I549" s="6">
        <f>IFERROR(IF(I549="",""&amp;VLOOKUP(B549,'Lists &amp; Settings'!$A$3:$D$200,4,FALSE),I549),"")</f>
        <v/>
      </c>
      <c r="J549" s="16" t="n"/>
      <c r="K549" s="17" t="n"/>
      <c r="L549" s="8">
        <f>IFERROR(IF(COUNTIF(A549:K549,"&lt;&gt;")=0,"",K549-TODAY()),"")</f>
        <v/>
      </c>
      <c r="M549" s="6">
        <f>IFERROR(IF(COUNTIF(A549:K549,"&lt;&gt;")=0,"",IF(K549&lt;TODAY(),"Expired",IF(K549&lt;=TODAY()+'Lists &amp; Settings'!$B$10,"Expiring Soon","OK"))),"" )</f>
        <v/>
      </c>
      <c r="N549" s="8">
        <f>IFERROR(IF(COUNTIF(A549:K549,"&lt;&gt;")=0,"", H549-SUMIFS(StockOut!$E:$E,StockOut!$B:$B,B549,StockOut!$C:$C,E549)), "" )</f>
        <v/>
      </c>
      <c r="O549" s="16">
        <f>IFERROR(IF(N549="","",N549*J549),"")</f>
        <v/>
      </c>
      <c r="P549" s="6" t="n"/>
    </row>
    <row r="550">
      <c r="A550" s="17" t="n"/>
      <c r="B550" s="6" t="n"/>
      <c r="C550" s="6">
        <f>IFERROR(VLOOKUP(B550,'Lists &amp; Settings'!$A$3:$D$200,2,FALSE),"")</f>
        <v/>
      </c>
      <c r="D550" s="6">
        <f>IFERROR(VLOOKUP(B550,'Lists &amp; Settings'!$A$3:$D$200,3,FALSE),"")</f>
        <v/>
      </c>
      <c r="E550" s="6" t="n"/>
      <c r="F550" s="6" t="n"/>
      <c r="G550" s="6" t="n"/>
      <c r="H550" s="6" t="n"/>
      <c r="I550" s="6">
        <f>IFERROR(IF(I550="",""&amp;VLOOKUP(B550,'Lists &amp; Settings'!$A$3:$D$200,4,FALSE),I550),"")</f>
        <v/>
      </c>
      <c r="J550" s="16" t="n"/>
      <c r="K550" s="17" t="n"/>
      <c r="L550" s="8">
        <f>IFERROR(IF(COUNTIF(A550:K550,"&lt;&gt;")=0,"",K550-TODAY()),"")</f>
        <v/>
      </c>
      <c r="M550" s="6">
        <f>IFERROR(IF(COUNTIF(A550:K550,"&lt;&gt;")=0,"",IF(K550&lt;TODAY(),"Expired",IF(K550&lt;=TODAY()+'Lists &amp; Settings'!$B$10,"Expiring Soon","OK"))),"" )</f>
        <v/>
      </c>
      <c r="N550" s="8">
        <f>IFERROR(IF(COUNTIF(A550:K550,"&lt;&gt;")=0,"", H550-SUMIFS(StockOut!$E:$E,StockOut!$B:$B,B550,StockOut!$C:$C,E550)), "" )</f>
        <v/>
      </c>
      <c r="O550" s="16">
        <f>IFERROR(IF(N550="","",N550*J550),"")</f>
        <v/>
      </c>
      <c r="P550" s="6" t="n"/>
    </row>
    <row r="551">
      <c r="A551" s="17" t="n"/>
      <c r="B551" s="6" t="n"/>
      <c r="C551" s="6">
        <f>IFERROR(VLOOKUP(B551,'Lists &amp; Settings'!$A$3:$D$200,2,FALSE),"")</f>
        <v/>
      </c>
      <c r="D551" s="6">
        <f>IFERROR(VLOOKUP(B551,'Lists &amp; Settings'!$A$3:$D$200,3,FALSE),"")</f>
        <v/>
      </c>
      <c r="E551" s="6" t="n"/>
      <c r="F551" s="6" t="n"/>
      <c r="G551" s="6" t="n"/>
      <c r="H551" s="6" t="n"/>
      <c r="I551" s="6">
        <f>IFERROR(IF(I551="",""&amp;VLOOKUP(B551,'Lists &amp; Settings'!$A$3:$D$200,4,FALSE),I551),"")</f>
        <v/>
      </c>
      <c r="J551" s="16" t="n"/>
      <c r="K551" s="17" t="n"/>
      <c r="L551" s="8">
        <f>IFERROR(IF(COUNTIF(A551:K551,"&lt;&gt;")=0,"",K551-TODAY()),"")</f>
        <v/>
      </c>
      <c r="M551" s="6">
        <f>IFERROR(IF(COUNTIF(A551:K551,"&lt;&gt;")=0,"",IF(K551&lt;TODAY(),"Expired",IF(K551&lt;=TODAY()+'Lists &amp; Settings'!$B$10,"Expiring Soon","OK"))),"" )</f>
        <v/>
      </c>
      <c r="N551" s="8">
        <f>IFERROR(IF(COUNTIF(A551:K551,"&lt;&gt;")=0,"", H551-SUMIFS(StockOut!$E:$E,StockOut!$B:$B,B551,StockOut!$C:$C,E551)), "" )</f>
        <v/>
      </c>
      <c r="O551" s="16">
        <f>IFERROR(IF(N551="","",N551*J551),"")</f>
        <v/>
      </c>
      <c r="P551" s="6" t="n"/>
    </row>
    <row r="552">
      <c r="A552" s="17" t="n"/>
      <c r="B552" s="6" t="n"/>
      <c r="C552" s="6">
        <f>IFERROR(VLOOKUP(B552,'Lists &amp; Settings'!$A$3:$D$200,2,FALSE),"")</f>
        <v/>
      </c>
      <c r="D552" s="6">
        <f>IFERROR(VLOOKUP(B552,'Lists &amp; Settings'!$A$3:$D$200,3,FALSE),"")</f>
        <v/>
      </c>
      <c r="E552" s="6" t="n"/>
      <c r="F552" s="6" t="n"/>
      <c r="G552" s="6" t="n"/>
      <c r="H552" s="6" t="n"/>
      <c r="I552" s="6">
        <f>IFERROR(IF(I552="",""&amp;VLOOKUP(B552,'Lists &amp; Settings'!$A$3:$D$200,4,FALSE),I552),"")</f>
        <v/>
      </c>
      <c r="J552" s="16" t="n"/>
      <c r="K552" s="17" t="n"/>
      <c r="L552" s="8">
        <f>IFERROR(IF(COUNTIF(A552:K552,"&lt;&gt;")=0,"",K552-TODAY()),"")</f>
        <v/>
      </c>
      <c r="M552" s="6">
        <f>IFERROR(IF(COUNTIF(A552:K552,"&lt;&gt;")=0,"",IF(K552&lt;TODAY(),"Expired",IF(K552&lt;=TODAY()+'Lists &amp; Settings'!$B$10,"Expiring Soon","OK"))),"" )</f>
        <v/>
      </c>
      <c r="N552" s="8">
        <f>IFERROR(IF(COUNTIF(A552:K552,"&lt;&gt;")=0,"", H552-SUMIFS(StockOut!$E:$E,StockOut!$B:$B,B552,StockOut!$C:$C,E552)), "" )</f>
        <v/>
      </c>
      <c r="O552" s="16">
        <f>IFERROR(IF(N552="","",N552*J552),"")</f>
        <v/>
      </c>
      <c r="P552" s="6" t="n"/>
    </row>
    <row r="553">
      <c r="A553" s="17" t="n"/>
      <c r="B553" s="6" t="n"/>
      <c r="C553" s="6">
        <f>IFERROR(VLOOKUP(B553,'Lists &amp; Settings'!$A$3:$D$200,2,FALSE),"")</f>
        <v/>
      </c>
      <c r="D553" s="6">
        <f>IFERROR(VLOOKUP(B553,'Lists &amp; Settings'!$A$3:$D$200,3,FALSE),"")</f>
        <v/>
      </c>
      <c r="E553" s="6" t="n"/>
      <c r="F553" s="6" t="n"/>
      <c r="G553" s="6" t="n"/>
      <c r="H553" s="6" t="n"/>
      <c r="I553" s="6">
        <f>IFERROR(IF(I553="",""&amp;VLOOKUP(B553,'Lists &amp; Settings'!$A$3:$D$200,4,FALSE),I553),"")</f>
        <v/>
      </c>
      <c r="J553" s="16" t="n"/>
      <c r="K553" s="17" t="n"/>
      <c r="L553" s="8">
        <f>IFERROR(IF(COUNTIF(A553:K553,"&lt;&gt;")=0,"",K553-TODAY()),"")</f>
        <v/>
      </c>
      <c r="M553" s="6">
        <f>IFERROR(IF(COUNTIF(A553:K553,"&lt;&gt;")=0,"",IF(K553&lt;TODAY(),"Expired",IF(K553&lt;=TODAY()+'Lists &amp; Settings'!$B$10,"Expiring Soon","OK"))),"" )</f>
        <v/>
      </c>
      <c r="N553" s="8">
        <f>IFERROR(IF(COUNTIF(A553:K553,"&lt;&gt;")=0,"", H553-SUMIFS(StockOut!$E:$E,StockOut!$B:$B,B553,StockOut!$C:$C,E553)), "" )</f>
        <v/>
      </c>
      <c r="O553" s="16">
        <f>IFERROR(IF(N553="","",N553*J553),"")</f>
        <v/>
      </c>
      <c r="P553" s="6" t="n"/>
    </row>
    <row r="554">
      <c r="A554" s="17" t="n"/>
      <c r="B554" s="6" t="n"/>
      <c r="C554" s="6">
        <f>IFERROR(VLOOKUP(B554,'Lists &amp; Settings'!$A$3:$D$200,2,FALSE),"")</f>
        <v/>
      </c>
      <c r="D554" s="6">
        <f>IFERROR(VLOOKUP(B554,'Lists &amp; Settings'!$A$3:$D$200,3,FALSE),"")</f>
        <v/>
      </c>
      <c r="E554" s="6" t="n"/>
      <c r="F554" s="6" t="n"/>
      <c r="G554" s="6" t="n"/>
      <c r="H554" s="6" t="n"/>
      <c r="I554" s="6">
        <f>IFERROR(IF(I554="",""&amp;VLOOKUP(B554,'Lists &amp; Settings'!$A$3:$D$200,4,FALSE),I554),"")</f>
        <v/>
      </c>
      <c r="J554" s="16" t="n"/>
      <c r="K554" s="17" t="n"/>
      <c r="L554" s="8">
        <f>IFERROR(IF(COUNTIF(A554:K554,"&lt;&gt;")=0,"",K554-TODAY()),"")</f>
        <v/>
      </c>
      <c r="M554" s="6">
        <f>IFERROR(IF(COUNTIF(A554:K554,"&lt;&gt;")=0,"",IF(K554&lt;TODAY(),"Expired",IF(K554&lt;=TODAY()+'Lists &amp; Settings'!$B$10,"Expiring Soon","OK"))),"" )</f>
        <v/>
      </c>
      <c r="N554" s="8">
        <f>IFERROR(IF(COUNTIF(A554:K554,"&lt;&gt;")=0,"", H554-SUMIFS(StockOut!$E:$E,StockOut!$B:$B,B554,StockOut!$C:$C,E554)), "" )</f>
        <v/>
      </c>
      <c r="O554" s="16">
        <f>IFERROR(IF(N554="","",N554*J554),"")</f>
        <v/>
      </c>
      <c r="P554" s="6" t="n"/>
    </row>
    <row r="555">
      <c r="A555" s="17" t="n"/>
      <c r="B555" s="6" t="n"/>
      <c r="C555" s="6">
        <f>IFERROR(VLOOKUP(B555,'Lists &amp; Settings'!$A$3:$D$200,2,FALSE),"")</f>
        <v/>
      </c>
      <c r="D555" s="6">
        <f>IFERROR(VLOOKUP(B555,'Lists &amp; Settings'!$A$3:$D$200,3,FALSE),"")</f>
        <v/>
      </c>
      <c r="E555" s="6" t="n"/>
      <c r="F555" s="6" t="n"/>
      <c r="G555" s="6" t="n"/>
      <c r="H555" s="6" t="n"/>
      <c r="I555" s="6">
        <f>IFERROR(IF(I555="",""&amp;VLOOKUP(B555,'Lists &amp; Settings'!$A$3:$D$200,4,FALSE),I555),"")</f>
        <v/>
      </c>
      <c r="J555" s="16" t="n"/>
      <c r="K555" s="17" t="n"/>
      <c r="L555" s="8">
        <f>IFERROR(IF(COUNTIF(A555:K555,"&lt;&gt;")=0,"",K555-TODAY()),"")</f>
        <v/>
      </c>
      <c r="M555" s="6">
        <f>IFERROR(IF(COUNTIF(A555:K555,"&lt;&gt;")=0,"",IF(K555&lt;TODAY(),"Expired",IF(K555&lt;=TODAY()+'Lists &amp; Settings'!$B$10,"Expiring Soon","OK"))),"" )</f>
        <v/>
      </c>
      <c r="N555" s="8">
        <f>IFERROR(IF(COUNTIF(A555:K555,"&lt;&gt;")=0,"", H555-SUMIFS(StockOut!$E:$E,StockOut!$B:$B,B555,StockOut!$C:$C,E555)), "" )</f>
        <v/>
      </c>
      <c r="O555" s="16">
        <f>IFERROR(IF(N555="","",N555*J555),"")</f>
        <v/>
      </c>
      <c r="P555" s="6" t="n"/>
    </row>
    <row r="556">
      <c r="A556" s="17" t="n"/>
      <c r="B556" s="6" t="n"/>
      <c r="C556" s="6">
        <f>IFERROR(VLOOKUP(B556,'Lists &amp; Settings'!$A$3:$D$200,2,FALSE),"")</f>
        <v/>
      </c>
      <c r="D556" s="6">
        <f>IFERROR(VLOOKUP(B556,'Lists &amp; Settings'!$A$3:$D$200,3,FALSE),"")</f>
        <v/>
      </c>
      <c r="E556" s="6" t="n"/>
      <c r="F556" s="6" t="n"/>
      <c r="G556" s="6" t="n"/>
      <c r="H556" s="6" t="n"/>
      <c r="I556" s="6">
        <f>IFERROR(IF(I556="",""&amp;VLOOKUP(B556,'Lists &amp; Settings'!$A$3:$D$200,4,FALSE),I556),"")</f>
        <v/>
      </c>
      <c r="J556" s="16" t="n"/>
      <c r="K556" s="17" t="n"/>
      <c r="L556" s="8">
        <f>IFERROR(IF(COUNTIF(A556:K556,"&lt;&gt;")=0,"",K556-TODAY()),"")</f>
        <v/>
      </c>
      <c r="M556" s="6">
        <f>IFERROR(IF(COUNTIF(A556:K556,"&lt;&gt;")=0,"",IF(K556&lt;TODAY(),"Expired",IF(K556&lt;=TODAY()+'Lists &amp; Settings'!$B$10,"Expiring Soon","OK"))),"" )</f>
        <v/>
      </c>
      <c r="N556" s="8">
        <f>IFERROR(IF(COUNTIF(A556:K556,"&lt;&gt;")=0,"", H556-SUMIFS(StockOut!$E:$E,StockOut!$B:$B,B556,StockOut!$C:$C,E556)), "" )</f>
        <v/>
      </c>
      <c r="O556" s="16">
        <f>IFERROR(IF(N556="","",N556*J556),"")</f>
        <v/>
      </c>
      <c r="P556" s="6" t="n"/>
    </row>
    <row r="557">
      <c r="A557" s="17" t="n"/>
      <c r="B557" s="6" t="n"/>
      <c r="C557" s="6">
        <f>IFERROR(VLOOKUP(B557,'Lists &amp; Settings'!$A$3:$D$200,2,FALSE),"")</f>
        <v/>
      </c>
      <c r="D557" s="6">
        <f>IFERROR(VLOOKUP(B557,'Lists &amp; Settings'!$A$3:$D$200,3,FALSE),"")</f>
        <v/>
      </c>
      <c r="E557" s="6" t="n"/>
      <c r="F557" s="6" t="n"/>
      <c r="G557" s="6" t="n"/>
      <c r="H557" s="6" t="n"/>
      <c r="I557" s="6">
        <f>IFERROR(IF(I557="",""&amp;VLOOKUP(B557,'Lists &amp; Settings'!$A$3:$D$200,4,FALSE),I557),"")</f>
        <v/>
      </c>
      <c r="J557" s="16" t="n"/>
      <c r="K557" s="17" t="n"/>
      <c r="L557" s="8">
        <f>IFERROR(IF(COUNTIF(A557:K557,"&lt;&gt;")=0,"",K557-TODAY()),"")</f>
        <v/>
      </c>
      <c r="M557" s="6">
        <f>IFERROR(IF(COUNTIF(A557:K557,"&lt;&gt;")=0,"",IF(K557&lt;TODAY(),"Expired",IF(K557&lt;=TODAY()+'Lists &amp; Settings'!$B$10,"Expiring Soon","OK"))),"" )</f>
        <v/>
      </c>
      <c r="N557" s="8">
        <f>IFERROR(IF(COUNTIF(A557:K557,"&lt;&gt;")=0,"", H557-SUMIFS(StockOut!$E:$E,StockOut!$B:$B,B557,StockOut!$C:$C,E557)), "" )</f>
        <v/>
      </c>
      <c r="O557" s="16">
        <f>IFERROR(IF(N557="","",N557*J557),"")</f>
        <v/>
      </c>
      <c r="P557" s="6" t="n"/>
    </row>
    <row r="558">
      <c r="A558" s="17" t="n"/>
      <c r="B558" s="6" t="n"/>
      <c r="C558" s="6">
        <f>IFERROR(VLOOKUP(B558,'Lists &amp; Settings'!$A$3:$D$200,2,FALSE),"")</f>
        <v/>
      </c>
      <c r="D558" s="6">
        <f>IFERROR(VLOOKUP(B558,'Lists &amp; Settings'!$A$3:$D$200,3,FALSE),"")</f>
        <v/>
      </c>
      <c r="E558" s="6" t="n"/>
      <c r="F558" s="6" t="n"/>
      <c r="G558" s="6" t="n"/>
      <c r="H558" s="6" t="n"/>
      <c r="I558" s="6">
        <f>IFERROR(IF(I558="",""&amp;VLOOKUP(B558,'Lists &amp; Settings'!$A$3:$D$200,4,FALSE),I558),"")</f>
        <v/>
      </c>
      <c r="J558" s="16" t="n"/>
      <c r="K558" s="17" t="n"/>
      <c r="L558" s="8">
        <f>IFERROR(IF(COUNTIF(A558:K558,"&lt;&gt;")=0,"",K558-TODAY()),"")</f>
        <v/>
      </c>
      <c r="M558" s="6">
        <f>IFERROR(IF(COUNTIF(A558:K558,"&lt;&gt;")=0,"",IF(K558&lt;TODAY(),"Expired",IF(K558&lt;=TODAY()+'Lists &amp; Settings'!$B$10,"Expiring Soon","OK"))),"" )</f>
        <v/>
      </c>
      <c r="N558" s="8">
        <f>IFERROR(IF(COUNTIF(A558:K558,"&lt;&gt;")=0,"", H558-SUMIFS(StockOut!$E:$E,StockOut!$B:$B,B558,StockOut!$C:$C,E558)), "" )</f>
        <v/>
      </c>
      <c r="O558" s="16">
        <f>IFERROR(IF(N558="","",N558*J558),"")</f>
        <v/>
      </c>
      <c r="P558" s="6" t="n"/>
    </row>
    <row r="559">
      <c r="A559" s="17" t="n"/>
      <c r="B559" s="6" t="n"/>
      <c r="C559" s="6">
        <f>IFERROR(VLOOKUP(B559,'Lists &amp; Settings'!$A$3:$D$200,2,FALSE),"")</f>
        <v/>
      </c>
      <c r="D559" s="6">
        <f>IFERROR(VLOOKUP(B559,'Lists &amp; Settings'!$A$3:$D$200,3,FALSE),"")</f>
        <v/>
      </c>
      <c r="E559" s="6" t="n"/>
      <c r="F559" s="6" t="n"/>
      <c r="G559" s="6" t="n"/>
      <c r="H559" s="6" t="n"/>
      <c r="I559" s="6">
        <f>IFERROR(IF(I559="",""&amp;VLOOKUP(B559,'Lists &amp; Settings'!$A$3:$D$200,4,FALSE),I559),"")</f>
        <v/>
      </c>
      <c r="J559" s="16" t="n"/>
      <c r="K559" s="17" t="n"/>
      <c r="L559" s="8">
        <f>IFERROR(IF(COUNTIF(A559:K559,"&lt;&gt;")=0,"",K559-TODAY()),"")</f>
        <v/>
      </c>
      <c r="M559" s="6">
        <f>IFERROR(IF(COUNTIF(A559:K559,"&lt;&gt;")=0,"",IF(K559&lt;TODAY(),"Expired",IF(K559&lt;=TODAY()+'Lists &amp; Settings'!$B$10,"Expiring Soon","OK"))),"" )</f>
        <v/>
      </c>
      <c r="N559" s="8">
        <f>IFERROR(IF(COUNTIF(A559:K559,"&lt;&gt;")=0,"", H559-SUMIFS(StockOut!$E:$E,StockOut!$B:$B,B559,StockOut!$C:$C,E559)), "" )</f>
        <v/>
      </c>
      <c r="O559" s="16">
        <f>IFERROR(IF(N559="","",N559*J559),"")</f>
        <v/>
      </c>
      <c r="P559" s="6" t="n"/>
    </row>
    <row r="560">
      <c r="A560" s="17" t="n"/>
      <c r="B560" s="6" t="n"/>
      <c r="C560" s="6">
        <f>IFERROR(VLOOKUP(B560,'Lists &amp; Settings'!$A$3:$D$200,2,FALSE),"")</f>
        <v/>
      </c>
      <c r="D560" s="6">
        <f>IFERROR(VLOOKUP(B560,'Lists &amp; Settings'!$A$3:$D$200,3,FALSE),"")</f>
        <v/>
      </c>
      <c r="E560" s="6" t="n"/>
      <c r="F560" s="6" t="n"/>
      <c r="G560" s="6" t="n"/>
      <c r="H560" s="6" t="n"/>
      <c r="I560" s="6">
        <f>IFERROR(IF(I560="",""&amp;VLOOKUP(B560,'Lists &amp; Settings'!$A$3:$D$200,4,FALSE),I560),"")</f>
        <v/>
      </c>
      <c r="J560" s="16" t="n"/>
      <c r="K560" s="17" t="n"/>
      <c r="L560" s="8">
        <f>IFERROR(IF(COUNTIF(A560:K560,"&lt;&gt;")=0,"",K560-TODAY()),"")</f>
        <v/>
      </c>
      <c r="M560" s="6">
        <f>IFERROR(IF(COUNTIF(A560:K560,"&lt;&gt;")=0,"",IF(K560&lt;TODAY(),"Expired",IF(K560&lt;=TODAY()+'Lists &amp; Settings'!$B$10,"Expiring Soon","OK"))),"" )</f>
        <v/>
      </c>
      <c r="N560" s="8">
        <f>IFERROR(IF(COUNTIF(A560:K560,"&lt;&gt;")=0,"", H560-SUMIFS(StockOut!$E:$E,StockOut!$B:$B,B560,StockOut!$C:$C,E560)), "" )</f>
        <v/>
      </c>
      <c r="O560" s="16">
        <f>IFERROR(IF(N560="","",N560*J560),"")</f>
        <v/>
      </c>
      <c r="P560" s="6" t="n"/>
    </row>
    <row r="561">
      <c r="A561" s="17" t="n"/>
      <c r="B561" s="6" t="n"/>
      <c r="C561" s="6">
        <f>IFERROR(VLOOKUP(B561,'Lists &amp; Settings'!$A$3:$D$200,2,FALSE),"")</f>
        <v/>
      </c>
      <c r="D561" s="6">
        <f>IFERROR(VLOOKUP(B561,'Lists &amp; Settings'!$A$3:$D$200,3,FALSE),"")</f>
        <v/>
      </c>
      <c r="E561" s="6" t="n"/>
      <c r="F561" s="6" t="n"/>
      <c r="G561" s="6" t="n"/>
      <c r="H561" s="6" t="n"/>
      <c r="I561" s="6">
        <f>IFERROR(IF(I561="",""&amp;VLOOKUP(B561,'Lists &amp; Settings'!$A$3:$D$200,4,FALSE),I561),"")</f>
        <v/>
      </c>
      <c r="J561" s="16" t="n"/>
      <c r="K561" s="17" t="n"/>
      <c r="L561" s="8">
        <f>IFERROR(IF(COUNTIF(A561:K561,"&lt;&gt;")=0,"",K561-TODAY()),"")</f>
        <v/>
      </c>
      <c r="M561" s="6">
        <f>IFERROR(IF(COUNTIF(A561:K561,"&lt;&gt;")=0,"",IF(K561&lt;TODAY(),"Expired",IF(K561&lt;=TODAY()+'Lists &amp; Settings'!$B$10,"Expiring Soon","OK"))),"" )</f>
        <v/>
      </c>
      <c r="N561" s="8">
        <f>IFERROR(IF(COUNTIF(A561:K561,"&lt;&gt;")=0,"", H561-SUMIFS(StockOut!$E:$E,StockOut!$B:$B,B561,StockOut!$C:$C,E561)), "" )</f>
        <v/>
      </c>
      <c r="O561" s="16">
        <f>IFERROR(IF(N561="","",N561*J561),"")</f>
        <v/>
      </c>
      <c r="P561" s="6" t="n"/>
    </row>
    <row r="562">
      <c r="A562" s="17" t="n"/>
      <c r="B562" s="6" t="n"/>
      <c r="C562" s="6">
        <f>IFERROR(VLOOKUP(B562,'Lists &amp; Settings'!$A$3:$D$200,2,FALSE),"")</f>
        <v/>
      </c>
      <c r="D562" s="6">
        <f>IFERROR(VLOOKUP(B562,'Lists &amp; Settings'!$A$3:$D$200,3,FALSE),"")</f>
        <v/>
      </c>
      <c r="E562" s="6" t="n"/>
      <c r="F562" s="6" t="n"/>
      <c r="G562" s="6" t="n"/>
      <c r="H562" s="6" t="n"/>
      <c r="I562" s="6">
        <f>IFERROR(IF(I562="",""&amp;VLOOKUP(B562,'Lists &amp; Settings'!$A$3:$D$200,4,FALSE),I562),"")</f>
        <v/>
      </c>
      <c r="J562" s="16" t="n"/>
      <c r="K562" s="17" t="n"/>
      <c r="L562" s="8">
        <f>IFERROR(IF(COUNTIF(A562:K562,"&lt;&gt;")=0,"",K562-TODAY()),"")</f>
        <v/>
      </c>
      <c r="M562" s="6">
        <f>IFERROR(IF(COUNTIF(A562:K562,"&lt;&gt;")=0,"",IF(K562&lt;TODAY(),"Expired",IF(K562&lt;=TODAY()+'Lists &amp; Settings'!$B$10,"Expiring Soon","OK"))),"" )</f>
        <v/>
      </c>
      <c r="N562" s="8">
        <f>IFERROR(IF(COUNTIF(A562:K562,"&lt;&gt;")=0,"", H562-SUMIFS(StockOut!$E:$E,StockOut!$B:$B,B562,StockOut!$C:$C,E562)), "" )</f>
        <v/>
      </c>
      <c r="O562" s="16">
        <f>IFERROR(IF(N562="","",N562*J562),"")</f>
        <v/>
      </c>
      <c r="P562" s="6" t="n"/>
    </row>
    <row r="563">
      <c r="A563" s="17" t="n"/>
      <c r="B563" s="6" t="n"/>
      <c r="C563" s="6">
        <f>IFERROR(VLOOKUP(B563,'Lists &amp; Settings'!$A$3:$D$200,2,FALSE),"")</f>
        <v/>
      </c>
      <c r="D563" s="6">
        <f>IFERROR(VLOOKUP(B563,'Lists &amp; Settings'!$A$3:$D$200,3,FALSE),"")</f>
        <v/>
      </c>
      <c r="E563" s="6" t="n"/>
      <c r="F563" s="6" t="n"/>
      <c r="G563" s="6" t="n"/>
      <c r="H563" s="6" t="n"/>
      <c r="I563" s="6">
        <f>IFERROR(IF(I563="",""&amp;VLOOKUP(B563,'Lists &amp; Settings'!$A$3:$D$200,4,FALSE),I563),"")</f>
        <v/>
      </c>
      <c r="J563" s="16" t="n"/>
      <c r="K563" s="17" t="n"/>
      <c r="L563" s="8">
        <f>IFERROR(IF(COUNTIF(A563:K563,"&lt;&gt;")=0,"",K563-TODAY()),"")</f>
        <v/>
      </c>
      <c r="M563" s="6">
        <f>IFERROR(IF(COUNTIF(A563:K563,"&lt;&gt;")=0,"",IF(K563&lt;TODAY(),"Expired",IF(K563&lt;=TODAY()+'Lists &amp; Settings'!$B$10,"Expiring Soon","OK"))),"" )</f>
        <v/>
      </c>
      <c r="N563" s="8">
        <f>IFERROR(IF(COUNTIF(A563:K563,"&lt;&gt;")=0,"", H563-SUMIFS(StockOut!$E:$E,StockOut!$B:$B,B563,StockOut!$C:$C,E563)), "" )</f>
        <v/>
      </c>
      <c r="O563" s="16">
        <f>IFERROR(IF(N563="","",N563*J563),"")</f>
        <v/>
      </c>
      <c r="P563" s="6" t="n"/>
    </row>
    <row r="564">
      <c r="A564" s="17" t="n"/>
      <c r="B564" s="6" t="n"/>
      <c r="C564" s="6">
        <f>IFERROR(VLOOKUP(B564,'Lists &amp; Settings'!$A$3:$D$200,2,FALSE),"")</f>
        <v/>
      </c>
      <c r="D564" s="6">
        <f>IFERROR(VLOOKUP(B564,'Lists &amp; Settings'!$A$3:$D$200,3,FALSE),"")</f>
        <v/>
      </c>
      <c r="E564" s="6" t="n"/>
      <c r="F564" s="6" t="n"/>
      <c r="G564" s="6" t="n"/>
      <c r="H564" s="6" t="n"/>
      <c r="I564" s="6">
        <f>IFERROR(IF(I564="",""&amp;VLOOKUP(B564,'Lists &amp; Settings'!$A$3:$D$200,4,FALSE),I564),"")</f>
        <v/>
      </c>
      <c r="J564" s="16" t="n"/>
      <c r="K564" s="17" t="n"/>
      <c r="L564" s="8">
        <f>IFERROR(IF(COUNTIF(A564:K564,"&lt;&gt;")=0,"",K564-TODAY()),"")</f>
        <v/>
      </c>
      <c r="M564" s="6">
        <f>IFERROR(IF(COUNTIF(A564:K564,"&lt;&gt;")=0,"",IF(K564&lt;TODAY(),"Expired",IF(K564&lt;=TODAY()+'Lists &amp; Settings'!$B$10,"Expiring Soon","OK"))),"" )</f>
        <v/>
      </c>
      <c r="N564" s="8">
        <f>IFERROR(IF(COUNTIF(A564:K564,"&lt;&gt;")=0,"", H564-SUMIFS(StockOut!$E:$E,StockOut!$B:$B,B564,StockOut!$C:$C,E564)), "" )</f>
        <v/>
      </c>
      <c r="O564" s="16">
        <f>IFERROR(IF(N564="","",N564*J564),"")</f>
        <v/>
      </c>
      <c r="P564" s="6" t="n"/>
    </row>
    <row r="565">
      <c r="A565" s="17" t="n"/>
      <c r="B565" s="6" t="n"/>
      <c r="C565" s="6">
        <f>IFERROR(VLOOKUP(B565,'Lists &amp; Settings'!$A$3:$D$200,2,FALSE),"")</f>
        <v/>
      </c>
      <c r="D565" s="6">
        <f>IFERROR(VLOOKUP(B565,'Lists &amp; Settings'!$A$3:$D$200,3,FALSE),"")</f>
        <v/>
      </c>
      <c r="E565" s="6" t="n"/>
      <c r="F565" s="6" t="n"/>
      <c r="G565" s="6" t="n"/>
      <c r="H565" s="6" t="n"/>
      <c r="I565" s="6">
        <f>IFERROR(IF(I565="",""&amp;VLOOKUP(B565,'Lists &amp; Settings'!$A$3:$D$200,4,FALSE),I565),"")</f>
        <v/>
      </c>
      <c r="J565" s="16" t="n"/>
      <c r="K565" s="17" t="n"/>
      <c r="L565" s="8">
        <f>IFERROR(IF(COUNTIF(A565:K565,"&lt;&gt;")=0,"",K565-TODAY()),"")</f>
        <v/>
      </c>
      <c r="M565" s="6">
        <f>IFERROR(IF(COUNTIF(A565:K565,"&lt;&gt;")=0,"",IF(K565&lt;TODAY(),"Expired",IF(K565&lt;=TODAY()+'Lists &amp; Settings'!$B$10,"Expiring Soon","OK"))),"" )</f>
        <v/>
      </c>
      <c r="N565" s="8">
        <f>IFERROR(IF(COUNTIF(A565:K565,"&lt;&gt;")=0,"", H565-SUMIFS(StockOut!$E:$E,StockOut!$B:$B,B565,StockOut!$C:$C,E565)), "" )</f>
        <v/>
      </c>
      <c r="O565" s="16">
        <f>IFERROR(IF(N565="","",N565*J565),"")</f>
        <v/>
      </c>
      <c r="P565" s="6" t="n"/>
    </row>
    <row r="566">
      <c r="A566" s="17" t="n"/>
      <c r="B566" s="6" t="n"/>
      <c r="C566" s="6">
        <f>IFERROR(VLOOKUP(B566,'Lists &amp; Settings'!$A$3:$D$200,2,FALSE),"")</f>
        <v/>
      </c>
      <c r="D566" s="6">
        <f>IFERROR(VLOOKUP(B566,'Lists &amp; Settings'!$A$3:$D$200,3,FALSE),"")</f>
        <v/>
      </c>
      <c r="E566" s="6" t="n"/>
      <c r="F566" s="6" t="n"/>
      <c r="G566" s="6" t="n"/>
      <c r="H566" s="6" t="n"/>
      <c r="I566" s="6">
        <f>IFERROR(IF(I566="",""&amp;VLOOKUP(B566,'Lists &amp; Settings'!$A$3:$D$200,4,FALSE),I566),"")</f>
        <v/>
      </c>
      <c r="J566" s="16" t="n"/>
      <c r="K566" s="17" t="n"/>
      <c r="L566" s="8">
        <f>IFERROR(IF(COUNTIF(A566:K566,"&lt;&gt;")=0,"",K566-TODAY()),"")</f>
        <v/>
      </c>
      <c r="M566" s="6">
        <f>IFERROR(IF(COUNTIF(A566:K566,"&lt;&gt;")=0,"",IF(K566&lt;TODAY(),"Expired",IF(K566&lt;=TODAY()+'Lists &amp; Settings'!$B$10,"Expiring Soon","OK"))),"" )</f>
        <v/>
      </c>
      <c r="N566" s="8">
        <f>IFERROR(IF(COUNTIF(A566:K566,"&lt;&gt;")=0,"", H566-SUMIFS(StockOut!$E:$E,StockOut!$B:$B,B566,StockOut!$C:$C,E566)), "" )</f>
        <v/>
      </c>
      <c r="O566" s="16">
        <f>IFERROR(IF(N566="","",N566*J566),"")</f>
        <v/>
      </c>
      <c r="P566" s="6" t="n"/>
    </row>
    <row r="567">
      <c r="A567" s="17" t="n"/>
      <c r="B567" s="6" t="n"/>
      <c r="C567" s="6">
        <f>IFERROR(VLOOKUP(B567,'Lists &amp; Settings'!$A$3:$D$200,2,FALSE),"")</f>
        <v/>
      </c>
      <c r="D567" s="6">
        <f>IFERROR(VLOOKUP(B567,'Lists &amp; Settings'!$A$3:$D$200,3,FALSE),"")</f>
        <v/>
      </c>
      <c r="E567" s="6" t="n"/>
      <c r="F567" s="6" t="n"/>
      <c r="G567" s="6" t="n"/>
      <c r="H567" s="6" t="n"/>
      <c r="I567" s="6">
        <f>IFERROR(IF(I567="",""&amp;VLOOKUP(B567,'Lists &amp; Settings'!$A$3:$D$200,4,FALSE),I567),"")</f>
        <v/>
      </c>
      <c r="J567" s="16" t="n"/>
      <c r="K567" s="17" t="n"/>
      <c r="L567" s="8">
        <f>IFERROR(IF(COUNTIF(A567:K567,"&lt;&gt;")=0,"",K567-TODAY()),"")</f>
        <v/>
      </c>
      <c r="M567" s="6">
        <f>IFERROR(IF(COUNTIF(A567:K567,"&lt;&gt;")=0,"",IF(K567&lt;TODAY(),"Expired",IF(K567&lt;=TODAY()+'Lists &amp; Settings'!$B$10,"Expiring Soon","OK"))),"" )</f>
        <v/>
      </c>
      <c r="N567" s="8">
        <f>IFERROR(IF(COUNTIF(A567:K567,"&lt;&gt;")=0,"", H567-SUMIFS(StockOut!$E:$E,StockOut!$B:$B,B567,StockOut!$C:$C,E567)), "" )</f>
        <v/>
      </c>
      <c r="O567" s="16">
        <f>IFERROR(IF(N567="","",N567*J567),"")</f>
        <v/>
      </c>
      <c r="P567" s="6" t="n"/>
    </row>
    <row r="568">
      <c r="A568" s="17" t="n"/>
      <c r="B568" s="6" t="n"/>
      <c r="C568" s="6">
        <f>IFERROR(VLOOKUP(B568,'Lists &amp; Settings'!$A$3:$D$200,2,FALSE),"")</f>
        <v/>
      </c>
      <c r="D568" s="6">
        <f>IFERROR(VLOOKUP(B568,'Lists &amp; Settings'!$A$3:$D$200,3,FALSE),"")</f>
        <v/>
      </c>
      <c r="E568" s="6" t="n"/>
      <c r="F568" s="6" t="n"/>
      <c r="G568" s="6" t="n"/>
      <c r="H568" s="6" t="n"/>
      <c r="I568" s="6">
        <f>IFERROR(IF(I568="",""&amp;VLOOKUP(B568,'Lists &amp; Settings'!$A$3:$D$200,4,FALSE),I568),"")</f>
        <v/>
      </c>
      <c r="J568" s="16" t="n"/>
      <c r="K568" s="17" t="n"/>
      <c r="L568" s="8">
        <f>IFERROR(IF(COUNTIF(A568:K568,"&lt;&gt;")=0,"",K568-TODAY()),"")</f>
        <v/>
      </c>
      <c r="M568" s="6">
        <f>IFERROR(IF(COUNTIF(A568:K568,"&lt;&gt;")=0,"",IF(K568&lt;TODAY(),"Expired",IF(K568&lt;=TODAY()+'Lists &amp; Settings'!$B$10,"Expiring Soon","OK"))),"" )</f>
        <v/>
      </c>
      <c r="N568" s="8">
        <f>IFERROR(IF(COUNTIF(A568:K568,"&lt;&gt;")=0,"", H568-SUMIFS(StockOut!$E:$E,StockOut!$B:$B,B568,StockOut!$C:$C,E568)), "" )</f>
        <v/>
      </c>
      <c r="O568" s="16">
        <f>IFERROR(IF(N568="","",N568*J568),"")</f>
        <v/>
      </c>
      <c r="P568" s="6" t="n"/>
    </row>
    <row r="569">
      <c r="A569" s="17" t="n"/>
      <c r="B569" s="6" t="n"/>
      <c r="C569" s="6">
        <f>IFERROR(VLOOKUP(B569,'Lists &amp; Settings'!$A$3:$D$200,2,FALSE),"")</f>
        <v/>
      </c>
      <c r="D569" s="6">
        <f>IFERROR(VLOOKUP(B569,'Lists &amp; Settings'!$A$3:$D$200,3,FALSE),"")</f>
        <v/>
      </c>
      <c r="E569" s="6" t="n"/>
      <c r="F569" s="6" t="n"/>
      <c r="G569" s="6" t="n"/>
      <c r="H569" s="6" t="n"/>
      <c r="I569" s="6">
        <f>IFERROR(IF(I569="",""&amp;VLOOKUP(B569,'Lists &amp; Settings'!$A$3:$D$200,4,FALSE),I569),"")</f>
        <v/>
      </c>
      <c r="J569" s="16" t="n"/>
      <c r="K569" s="17" t="n"/>
      <c r="L569" s="8">
        <f>IFERROR(IF(COUNTIF(A569:K569,"&lt;&gt;")=0,"",K569-TODAY()),"")</f>
        <v/>
      </c>
      <c r="M569" s="6">
        <f>IFERROR(IF(COUNTIF(A569:K569,"&lt;&gt;")=0,"",IF(K569&lt;TODAY(),"Expired",IF(K569&lt;=TODAY()+'Lists &amp; Settings'!$B$10,"Expiring Soon","OK"))),"" )</f>
        <v/>
      </c>
      <c r="N569" s="8">
        <f>IFERROR(IF(COUNTIF(A569:K569,"&lt;&gt;")=0,"", H569-SUMIFS(StockOut!$E:$E,StockOut!$B:$B,B569,StockOut!$C:$C,E569)), "" )</f>
        <v/>
      </c>
      <c r="O569" s="16">
        <f>IFERROR(IF(N569="","",N569*J569),"")</f>
        <v/>
      </c>
      <c r="P569" s="6" t="n"/>
    </row>
    <row r="570">
      <c r="A570" s="17" t="n"/>
      <c r="B570" s="6" t="n"/>
      <c r="C570" s="6">
        <f>IFERROR(VLOOKUP(B570,'Lists &amp; Settings'!$A$3:$D$200,2,FALSE),"")</f>
        <v/>
      </c>
      <c r="D570" s="6">
        <f>IFERROR(VLOOKUP(B570,'Lists &amp; Settings'!$A$3:$D$200,3,FALSE),"")</f>
        <v/>
      </c>
      <c r="E570" s="6" t="n"/>
      <c r="F570" s="6" t="n"/>
      <c r="G570" s="6" t="n"/>
      <c r="H570" s="6" t="n"/>
      <c r="I570" s="6">
        <f>IFERROR(IF(I570="",""&amp;VLOOKUP(B570,'Lists &amp; Settings'!$A$3:$D$200,4,FALSE),I570),"")</f>
        <v/>
      </c>
      <c r="J570" s="16" t="n"/>
      <c r="K570" s="17" t="n"/>
      <c r="L570" s="8">
        <f>IFERROR(IF(COUNTIF(A570:K570,"&lt;&gt;")=0,"",K570-TODAY()),"")</f>
        <v/>
      </c>
      <c r="M570" s="6">
        <f>IFERROR(IF(COUNTIF(A570:K570,"&lt;&gt;")=0,"",IF(K570&lt;TODAY(),"Expired",IF(K570&lt;=TODAY()+'Lists &amp; Settings'!$B$10,"Expiring Soon","OK"))),"" )</f>
        <v/>
      </c>
      <c r="N570" s="8">
        <f>IFERROR(IF(COUNTIF(A570:K570,"&lt;&gt;")=0,"", H570-SUMIFS(StockOut!$E:$E,StockOut!$B:$B,B570,StockOut!$C:$C,E570)), "" )</f>
        <v/>
      </c>
      <c r="O570" s="16">
        <f>IFERROR(IF(N570="","",N570*J570),"")</f>
        <v/>
      </c>
      <c r="P570" s="6" t="n"/>
    </row>
    <row r="571">
      <c r="A571" s="17" t="n"/>
      <c r="B571" s="6" t="n"/>
      <c r="C571" s="6">
        <f>IFERROR(VLOOKUP(B571,'Lists &amp; Settings'!$A$3:$D$200,2,FALSE),"")</f>
        <v/>
      </c>
      <c r="D571" s="6">
        <f>IFERROR(VLOOKUP(B571,'Lists &amp; Settings'!$A$3:$D$200,3,FALSE),"")</f>
        <v/>
      </c>
      <c r="E571" s="6" t="n"/>
      <c r="F571" s="6" t="n"/>
      <c r="G571" s="6" t="n"/>
      <c r="H571" s="6" t="n"/>
      <c r="I571" s="6">
        <f>IFERROR(IF(I571="",""&amp;VLOOKUP(B571,'Lists &amp; Settings'!$A$3:$D$200,4,FALSE),I571),"")</f>
        <v/>
      </c>
      <c r="J571" s="16" t="n"/>
      <c r="K571" s="17" t="n"/>
      <c r="L571" s="8">
        <f>IFERROR(IF(COUNTIF(A571:K571,"&lt;&gt;")=0,"",K571-TODAY()),"")</f>
        <v/>
      </c>
      <c r="M571" s="6">
        <f>IFERROR(IF(COUNTIF(A571:K571,"&lt;&gt;")=0,"",IF(K571&lt;TODAY(),"Expired",IF(K571&lt;=TODAY()+'Lists &amp; Settings'!$B$10,"Expiring Soon","OK"))),"" )</f>
        <v/>
      </c>
      <c r="N571" s="8">
        <f>IFERROR(IF(COUNTIF(A571:K571,"&lt;&gt;")=0,"", H571-SUMIFS(StockOut!$E:$E,StockOut!$B:$B,B571,StockOut!$C:$C,E571)), "" )</f>
        <v/>
      </c>
      <c r="O571" s="16">
        <f>IFERROR(IF(N571="","",N571*J571),"")</f>
        <v/>
      </c>
      <c r="P571" s="6" t="n"/>
    </row>
    <row r="572">
      <c r="A572" s="17" t="n"/>
      <c r="B572" s="6" t="n"/>
      <c r="C572" s="6">
        <f>IFERROR(VLOOKUP(B572,'Lists &amp; Settings'!$A$3:$D$200,2,FALSE),"")</f>
        <v/>
      </c>
      <c r="D572" s="6">
        <f>IFERROR(VLOOKUP(B572,'Lists &amp; Settings'!$A$3:$D$200,3,FALSE),"")</f>
        <v/>
      </c>
      <c r="E572" s="6" t="n"/>
      <c r="F572" s="6" t="n"/>
      <c r="G572" s="6" t="n"/>
      <c r="H572" s="6" t="n"/>
      <c r="I572" s="6">
        <f>IFERROR(IF(I572="",""&amp;VLOOKUP(B572,'Lists &amp; Settings'!$A$3:$D$200,4,FALSE),I572),"")</f>
        <v/>
      </c>
      <c r="J572" s="16" t="n"/>
      <c r="K572" s="17" t="n"/>
      <c r="L572" s="8">
        <f>IFERROR(IF(COUNTIF(A572:K572,"&lt;&gt;")=0,"",K572-TODAY()),"")</f>
        <v/>
      </c>
      <c r="M572" s="6">
        <f>IFERROR(IF(COUNTIF(A572:K572,"&lt;&gt;")=0,"",IF(K572&lt;TODAY(),"Expired",IF(K572&lt;=TODAY()+'Lists &amp; Settings'!$B$10,"Expiring Soon","OK"))),"" )</f>
        <v/>
      </c>
      <c r="N572" s="8">
        <f>IFERROR(IF(COUNTIF(A572:K572,"&lt;&gt;")=0,"", H572-SUMIFS(StockOut!$E:$E,StockOut!$B:$B,B572,StockOut!$C:$C,E572)), "" )</f>
        <v/>
      </c>
      <c r="O572" s="16">
        <f>IFERROR(IF(N572="","",N572*J572),"")</f>
        <v/>
      </c>
      <c r="P572" s="6" t="n"/>
    </row>
    <row r="573">
      <c r="A573" s="17" t="n"/>
      <c r="B573" s="6" t="n"/>
      <c r="C573" s="6">
        <f>IFERROR(VLOOKUP(B573,'Lists &amp; Settings'!$A$3:$D$200,2,FALSE),"")</f>
        <v/>
      </c>
      <c r="D573" s="6">
        <f>IFERROR(VLOOKUP(B573,'Lists &amp; Settings'!$A$3:$D$200,3,FALSE),"")</f>
        <v/>
      </c>
      <c r="E573" s="6" t="n"/>
      <c r="F573" s="6" t="n"/>
      <c r="G573" s="6" t="n"/>
      <c r="H573" s="6" t="n"/>
      <c r="I573" s="6">
        <f>IFERROR(IF(I573="",""&amp;VLOOKUP(B573,'Lists &amp; Settings'!$A$3:$D$200,4,FALSE),I573),"")</f>
        <v/>
      </c>
      <c r="J573" s="16" t="n"/>
      <c r="K573" s="17" t="n"/>
      <c r="L573" s="8">
        <f>IFERROR(IF(COUNTIF(A573:K573,"&lt;&gt;")=0,"",K573-TODAY()),"")</f>
        <v/>
      </c>
      <c r="M573" s="6">
        <f>IFERROR(IF(COUNTIF(A573:K573,"&lt;&gt;")=0,"",IF(K573&lt;TODAY(),"Expired",IF(K573&lt;=TODAY()+'Lists &amp; Settings'!$B$10,"Expiring Soon","OK"))),"" )</f>
        <v/>
      </c>
      <c r="N573" s="8">
        <f>IFERROR(IF(COUNTIF(A573:K573,"&lt;&gt;")=0,"", H573-SUMIFS(StockOut!$E:$E,StockOut!$B:$B,B573,StockOut!$C:$C,E573)), "" )</f>
        <v/>
      </c>
      <c r="O573" s="16">
        <f>IFERROR(IF(N573="","",N573*J573),"")</f>
        <v/>
      </c>
      <c r="P573" s="6" t="n"/>
    </row>
    <row r="574">
      <c r="A574" s="17" t="n"/>
      <c r="B574" s="6" t="n"/>
      <c r="C574" s="6">
        <f>IFERROR(VLOOKUP(B574,'Lists &amp; Settings'!$A$3:$D$200,2,FALSE),"")</f>
        <v/>
      </c>
      <c r="D574" s="6">
        <f>IFERROR(VLOOKUP(B574,'Lists &amp; Settings'!$A$3:$D$200,3,FALSE),"")</f>
        <v/>
      </c>
      <c r="E574" s="6" t="n"/>
      <c r="F574" s="6" t="n"/>
      <c r="G574" s="6" t="n"/>
      <c r="H574" s="6" t="n"/>
      <c r="I574" s="6">
        <f>IFERROR(IF(I574="",""&amp;VLOOKUP(B574,'Lists &amp; Settings'!$A$3:$D$200,4,FALSE),I574),"")</f>
        <v/>
      </c>
      <c r="J574" s="16" t="n"/>
      <c r="K574" s="17" t="n"/>
      <c r="L574" s="8">
        <f>IFERROR(IF(COUNTIF(A574:K574,"&lt;&gt;")=0,"",K574-TODAY()),"")</f>
        <v/>
      </c>
      <c r="M574" s="6">
        <f>IFERROR(IF(COUNTIF(A574:K574,"&lt;&gt;")=0,"",IF(K574&lt;TODAY(),"Expired",IF(K574&lt;=TODAY()+'Lists &amp; Settings'!$B$10,"Expiring Soon","OK"))),"" )</f>
        <v/>
      </c>
      <c r="N574" s="8">
        <f>IFERROR(IF(COUNTIF(A574:K574,"&lt;&gt;")=0,"", H574-SUMIFS(StockOut!$E:$E,StockOut!$B:$B,B574,StockOut!$C:$C,E574)), "" )</f>
        <v/>
      </c>
      <c r="O574" s="16">
        <f>IFERROR(IF(N574="","",N574*J574),"")</f>
        <v/>
      </c>
      <c r="P574" s="6" t="n"/>
    </row>
    <row r="575">
      <c r="A575" s="17" t="n"/>
      <c r="B575" s="6" t="n"/>
      <c r="C575" s="6">
        <f>IFERROR(VLOOKUP(B575,'Lists &amp; Settings'!$A$3:$D$200,2,FALSE),"")</f>
        <v/>
      </c>
      <c r="D575" s="6">
        <f>IFERROR(VLOOKUP(B575,'Lists &amp; Settings'!$A$3:$D$200,3,FALSE),"")</f>
        <v/>
      </c>
      <c r="E575" s="6" t="n"/>
      <c r="F575" s="6" t="n"/>
      <c r="G575" s="6" t="n"/>
      <c r="H575" s="6" t="n"/>
      <c r="I575" s="6">
        <f>IFERROR(IF(I575="",""&amp;VLOOKUP(B575,'Lists &amp; Settings'!$A$3:$D$200,4,FALSE),I575),"")</f>
        <v/>
      </c>
      <c r="J575" s="16" t="n"/>
      <c r="K575" s="17" t="n"/>
      <c r="L575" s="8">
        <f>IFERROR(IF(COUNTIF(A575:K575,"&lt;&gt;")=0,"",K575-TODAY()),"")</f>
        <v/>
      </c>
      <c r="M575" s="6">
        <f>IFERROR(IF(COUNTIF(A575:K575,"&lt;&gt;")=0,"",IF(K575&lt;TODAY(),"Expired",IF(K575&lt;=TODAY()+'Lists &amp; Settings'!$B$10,"Expiring Soon","OK"))),"" )</f>
        <v/>
      </c>
      <c r="N575" s="8">
        <f>IFERROR(IF(COUNTIF(A575:K575,"&lt;&gt;")=0,"", H575-SUMIFS(StockOut!$E:$E,StockOut!$B:$B,B575,StockOut!$C:$C,E575)), "" )</f>
        <v/>
      </c>
      <c r="O575" s="16">
        <f>IFERROR(IF(N575="","",N575*J575),"")</f>
        <v/>
      </c>
      <c r="P575" s="6" t="n"/>
    </row>
    <row r="576">
      <c r="A576" s="17" t="n"/>
      <c r="B576" s="6" t="n"/>
      <c r="C576" s="6">
        <f>IFERROR(VLOOKUP(B576,'Lists &amp; Settings'!$A$3:$D$200,2,FALSE),"")</f>
        <v/>
      </c>
      <c r="D576" s="6">
        <f>IFERROR(VLOOKUP(B576,'Lists &amp; Settings'!$A$3:$D$200,3,FALSE),"")</f>
        <v/>
      </c>
      <c r="E576" s="6" t="n"/>
      <c r="F576" s="6" t="n"/>
      <c r="G576" s="6" t="n"/>
      <c r="H576" s="6" t="n"/>
      <c r="I576" s="6">
        <f>IFERROR(IF(I576="",""&amp;VLOOKUP(B576,'Lists &amp; Settings'!$A$3:$D$200,4,FALSE),I576),"")</f>
        <v/>
      </c>
      <c r="J576" s="16" t="n"/>
      <c r="K576" s="17" t="n"/>
      <c r="L576" s="8">
        <f>IFERROR(IF(COUNTIF(A576:K576,"&lt;&gt;")=0,"",K576-TODAY()),"")</f>
        <v/>
      </c>
      <c r="M576" s="6">
        <f>IFERROR(IF(COUNTIF(A576:K576,"&lt;&gt;")=0,"",IF(K576&lt;TODAY(),"Expired",IF(K576&lt;=TODAY()+'Lists &amp; Settings'!$B$10,"Expiring Soon","OK"))),"" )</f>
        <v/>
      </c>
      <c r="N576" s="8">
        <f>IFERROR(IF(COUNTIF(A576:K576,"&lt;&gt;")=0,"", H576-SUMIFS(StockOut!$E:$E,StockOut!$B:$B,B576,StockOut!$C:$C,E576)), "" )</f>
        <v/>
      </c>
      <c r="O576" s="16">
        <f>IFERROR(IF(N576="","",N576*J576),"")</f>
        <v/>
      </c>
      <c r="P576" s="6" t="n"/>
    </row>
    <row r="577">
      <c r="A577" s="17" t="n"/>
      <c r="B577" s="6" t="n"/>
      <c r="C577" s="6">
        <f>IFERROR(VLOOKUP(B577,'Lists &amp; Settings'!$A$3:$D$200,2,FALSE),"")</f>
        <v/>
      </c>
      <c r="D577" s="6">
        <f>IFERROR(VLOOKUP(B577,'Lists &amp; Settings'!$A$3:$D$200,3,FALSE),"")</f>
        <v/>
      </c>
      <c r="E577" s="6" t="n"/>
      <c r="F577" s="6" t="n"/>
      <c r="G577" s="6" t="n"/>
      <c r="H577" s="6" t="n"/>
      <c r="I577" s="6">
        <f>IFERROR(IF(I577="",""&amp;VLOOKUP(B577,'Lists &amp; Settings'!$A$3:$D$200,4,FALSE),I577),"")</f>
        <v/>
      </c>
      <c r="J577" s="16" t="n"/>
      <c r="K577" s="17" t="n"/>
      <c r="L577" s="8">
        <f>IFERROR(IF(COUNTIF(A577:K577,"&lt;&gt;")=0,"",K577-TODAY()),"")</f>
        <v/>
      </c>
      <c r="M577" s="6">
        <f>IFERROR(IF(COUNTIF(A577:K577,"&lt;&gt;")=0,"",IF(K577&lt;TODAY(),"Expired",IF(K577&lt;=TODAY()+'Lists &amp; Settings'!$B$10,"Expiring Soon","OK"))),"" )</f>
        <v/>
      </c>
      <c r="N577" s="8">
        <f>IFERROR(IF(COUNTIF(A577:K577,"&lt;&gt;")=0,"", H577-SUMIFS(StockOut!$E:$E,StockOut!$B:$B,B577,StockOut!$C:$C,E577)), "" )</f>
        <v/>
      </c>
      <c r="O577" s="16">
        <f>IFERROR(IF(N577="","",N577*J577),"")</f>
        <v/>
      </c>
      <c r="P577" s="6" t="n"/>
    </row>
    <row r="578">
      <c r="A578" s="17" t="n"/>
      <c r="B578" s="6" t="n"/>
      <c r="C578" s="6">
        <f>IFERROR(VLOOKUP(B578,'Lists &amp; Settings'!$A$3:$D$200,2,FALSE),"")</f>
        <v/>
      </c>
      <c r="D578" s="6">
        <f>IFERROR(VLOOKUP(B578,'Lists &amp; Settings'!$A$3:$D$200,3,FALSE),"")</f>
        <v/>
      </c>
      <c r="E578" s="6" t="n"/>
      <c r="F578" s="6" t="n"/>
      <c r="G578" s="6" t="n"/>
      <c r="H578" s="6" t="n"/>
      <c r="I578" s="6">
        <f>IFERROR(IF(I578="",""&amp;VLOOKUP(B578,'Lists &amp; Settings'!$A$3:$D$200,4,FALSE),I578),"")</f>
        <v/>
      </c>
      <c r="J578" s="16" t="n"/>
      <c r="K578" s="17" t="n"/>
      <c r="L578" s="8">
        <f>IFERROR(IF(COUNTIF(A578:K578,"&lt;&gt;")=0,"",K578-TODAY()),"")</f>
        <v/>
      </c>
      <c r="M578" s="6">
        <f>IFERROR(IF(COUNTIF(A578:K578,"&lt;&gt;")=0,"",IF(K578&lt;TODAY(),"Expired",IF(K578&lt;=TODAY()+'Lists &amp; Settings'!$B$10,"Expiring Soon","OK"))),"" )</f>
        <v/>
      </c>
      <c r="N578" s="8">
        <f>IFERROR(IF(COUNTIF(A578:K578,"&lt;&gt;")=0,"", H578-SUMIFS(StockOut!$E:$E,StockOut!$B:$B,B578,StockOut!$C:$C,E578)), "" )</f>
        <v/>
      </c>
      <c r="O578" s="16">
        <f>IFERROR(IF(N578="","",N578*J578),"")</f>
        <v/>
      </c>
      <c r="P578" s="6" t="n"/>
    </row>
    <row r="579">
      <c r="A579" s="17" t="n"/>
      <c r="B579" s="6" t="n"/>
      <c r="C579" s="6">
        <f>IFERROR(VLOOKUP(B579,'Lists &amp; Settings'!$A$3:$D$200,2,FALSE),"")</f>
        <v/>
      </c>
      <c r="D579" s="6">
        <f>IFERROR(VLOOKUP(B579,'Lists &amp; Settings'!$A$3:$D$200,3,FALSE),"")</f>
        <v/>
      </c>
      <c r="E579" s="6" t="n"/>
      <c r="F579" s="6" t="n"/>
      <c r="G579" s="6" t="n"/>
      <c r="H579" s="6" t="n"/>
      <c r="I579" s="6">
        <f>IFERROR(IF(I579="",""&amp;VLOOKUP(B579,'Lists &amp; Settings'!$A$3:$D$200,4,FALSE),I579),"")</f>
        <v/>
      </c>
      <c r="J579" s="16" t="n"/>
      <c r="K579" s="17" t="n"/>
      <c r="L579" s="8">
        <f>IFERROR(IF(COUNTIF(A579:K579,"&lt;&gt;")=0,"",K579-TODAY()),"")</f>
        <v/>
      </c>
      <c r="M579" s="6">
        <f>IFERROR(IF(COUNTIF(A579:K579,"&lt;&gt;")=0,"",IF(K579&lt;TODAY(),"Expired",IF(K579&lt;=TODAY()+'Lists &amp; Settings'!$B$10,"Expiring Soon","OK"))),"" )</f>
        <v/>
      </c>
      <c r="N579" s="8">
        <f>IFERROR(IF(COUNTIF(A579:K579,"&lt;&gt;")=0,"", H579-SUMIFS(StockOut!$E:$E,StockOut!$B:$B,B579,StockOut!$C:$C,E579)), "" )</f>
        <v/>
      </c>
      <c r="O579" s="16">
        <f>IFERROR(IF(N579="","",N579*J579),"")</f>
        <v/>
      </c>
      <c r="P579" s="6" t="n"/>
    </row>
    <row r="580">
      <c r="A580" s="17" t="n"/>
      <c r="B580" s="6" t="n"/>
      <c r="C580" s="6">
        <f>IFERROR(VLOOKUP(B580,'Lists &amp; Settings'!$A$3:$D$200,2,FALSE),"")</f>
        <v/>
      </c>
      <c r="D580" s="6">
        <f>IFERROR(VLOOKUP(B580,'Lists &amp; Settings'!$A$3:$D$200,3,FALSE),"")</f>
        <v/>
      </c>
      <c r="E580" s="6" t="n"/>
      <c r="F580" s="6" t="n"/>
      <c r="G580" s="6" t="n"/>
      <c r="H580" s="6" t="n"/>
      <c r="I580" s="6">
        <f>IFERROR(IF(I580="",""&amp;VLOOKUP(B580,'Lists &amp; Settings'!$A$3:$D$200,4,FALSE),I580),"")</f>
        <v/>
      </c>
      <c r="J580" s="16" t="n"/>
      <c r="K580" s="17" t="n"/>
      <c r="L580" s="8">
        <f>IFERROR(IF(COUNTIF(A580:K580,"&lt;&gt;")=0,"",K580-TODAY()),"")</f>
        <v/>
      </c>
      <c r="M580" s="6">
        <f>IFERROR(IF(COUNTIF(A580:K580,"&lt;&gt;")=0,"",IF(K580&lt;TODAY(),"Expired",IF(K580&lt;=TODAY()+'Lists &amp; Settings'!$B$10,"Expiring Soon","OK"))),"" )</f>
        <v/>
      </c>
      <c r="N580" s="8">
        <f>IFERROR(IF(COUNTIF(A580:K580,"&lt;&gt;")=0,"", H580-SUMIFS(StockOut!$E:$E,StockOut!$B:$B,B580,StockOut!$C:$C,E580)), "" )</f>
        <v/>
      </c>
      <c r="O580" s="16">
        <f>IFERROR(IF(N580="","",N580*J580),"")</f>
        <v/>
      </c>
      <c r="P580" s="6" t="n"/>
    </row>
    <row r="581">
      <c r="A581" s="17" t="n"/>
      <c r="B581" s="6" t="n"/>
      <c r="C581" s="6">
        <f>IFERROR(VLOOKUP(B581,'Lists &amp; Settings'!$A$3:$D$200,2,FALSE),"")</f>
        <v/>
      </c>
      <c r="D581" s="6">
        <f>IFERROR(VLOOKUP(B581,'Lists &amp; Settings'!$A$3:$D$200,3,FALSE),"")</f>
        <v/>
      </c>
      <c r="E581" s="6" t="n"/>
      <c r="F581" s="6" t="n"/>
      <c r="G581" s="6" t="n"/>
      <c r="H581" s="6" t="n"/>
      <c r="I581" s="6">
        <f>IFERROR(IF(I581="",""&amp;VLOOKUP(B581,'Lists &amp; Settings'!$A$3:$D$200,4,FALSE),I581),"")</f>
        <v/>
      </c>
      <c r="J581" s="16" t="n"/>
      <c r="K581" s="17" t="n"/>
      <c r="L581" s="8">
        <f>IFERROR(IF(COUNTIF(A581:K581,"&lt;&gt;")=0,"",K581-TODAY()),"")</f>
        <v/>
      </c>
      <c r="M581" s="6">
        <f>IFERROR(IF(COUNTIF(A581:K581,"&lt;&gt;")=0,"",IF(K581&lt;TODAY(),"Expired",IF(K581&lt;=TODAY()+'Lists &amp; Settings'!$B$10,"Expiring Soon","OK"))),"" )</f>
        <v/>
      </c>
      <c r="N581" s="8">
        <f>IFERROR(IF(COUNTIF(A581:K581,"&lt;&gt;")=0,"", H581-SUMIFS(StockOut!$E:$E,StockOut!$B:$B,B581,StockOut!$C:$C,E581)), "" )</f>
        <v/>
      </c>
      <c r="O581" s="16">
        <f>IFERROR(IF(N581="","",N581*J581),"")</f>
        <v/>
      </c>
      <c r="P581" s="6" t="n"/>
    </row>
    <row r="582">
      <c r="A582" s="17" t="n"/>
      <c r="B582" s="6" t="n"/>
      <c r="C582" s="6">
        <f>IFERROR(VLOOKUP(B582,'Lists &amp; Settings'!$A$3:$D$200,2,FALSE),"")</f>
        <v/>
      </c>
      <c r="D582" s="6">
        <f>IFERROR(VLOOKUP(B582,'Lists &amp; Settings'!$A$3:$D$200,3,FALSE),"")</f>
        <v/>
      </c>
      <c r="E582" s="6" t="n"/>
      <c r="F582" s="6" t="n"/>
      <c r="G582" s="6" t="n"/>
      <c r="H582" s="6" t="n"/>
      <c r="I582" s="6">
        <f>IFERROR(IF(I582="",""&amp;VLOOKUP(B582,'Lists &amp; Settings'!$A$3:$D$200,4,FALSE),I582),"")</f>
        <v/>
      </c>
      <c r="J582" s="16" t="n"/>
      <c r="K582" s="17" t="n"/>
      <c r="L582" s="8">
        <f>IFERROR(IF(COUNTIF(A582:K582,"&lt;&gt;")=0,"",K582-TODAY()),"")</f>
        <v/>
      </c>
      <c r="M582" s="6">
        <f>IFERROR(IF(COUNTIF(A582:K582,"&lt;&gt;")=0,"",IF(K582&lt;TODAY(),"Expired",IF(K582&lt;=TODAY()+'Lists &amp; Settings'!$B$10,"Expiring Soon","OK"))),"" )</f>
        <v/>
      </c>
      <c r="N582" s="8">
        <f>IFERROR(IF(COUNTIF(A582:K582,"&lt;&gt;")=0,"", H582-SUMIFS(StockOut!$E:$E,StockOut!$B:$B,B582,StockOut!$C:$C,E582)), "" )</f>
        <v/>
      </c>
      <c r="O582" s="16">
        <f>IFERROR(IF(N582="","",N582*J582),"")</f>
        <v/>
      </c>
      <c r="P582" s="6" t="n"/>
    </row>
    <row r="583">
      <c r="A583" s="17" t="n"/>
      <c r="B583" s="6" t="n"/>
      <c r="C583" s="6">
        <f>IFERROR(VLOOKUP(B583,'Lists &amp; Settings'!$A$3:$D$200,2,FALSE),"")</f>
        <v/>
      </c>
      <c r="D583" s="6">
        <f>IFERROR(VLOOKUP(B583,'Lists &amp; Settings'!$A$3:$D$200,3,FALSE),"")</f>
        <v/>
      </c>
      <c r="E583" s="6" t="n"/>
      <c r="F583" s="6" t="n"/>
      <c r="G583" s="6" t="n"/>
      <c r="H583" s="6" t="n"/>
      <c r="I583" s="6">
        <f>IFERROR(IF(I583="",""&amp;VLOOKUP(B583,'Lists &amp; Settings'!$A$3:$D$200,4,FALSE),I583),"")</f>
        <v/>
      </c>
      <c r="J583" s="16" t="n"/>
      <c r="K583" s="17" t="n"/>
      <c r="L583" s="8">
        <f>IFERROR(IF(COUNTIF(A583:K583,"&lt;&gt;")=0,"",K583-TODAY()),"")</f>
        <v/>
      </c>
      <c r="M583" s="6">
        <f>IFERROR(IF(COUNTIF(A583:K583,"&lt;&gt;")=0,"",IF(K583&lt;TODAY(),"Expired",IF(K583&lt;=TODAY()+'Lists &amp; Settings'!$B$10,"Expiring Soon","OK"))),"" )</f>
        <v/>
      </c>
      <c r="N583" s="8">
        <f>IFERROR(IF(COUNTIF(A583:K583,"&lt;&gt;")=0,"", H583-SUMIFS(StockOut!$E:$E,StockOut!$B:$B,B583,StockOut!$C:$C,E583)), "" )</f>
        <v/>
      </c>
      <c r="O583" s="16">
        <f>IFERROR(IF(N583="","",N583*J583),"")</f>
        <v/>
      </c>
      <c r="P583" s="6" t="n"/>
    </row>
    <row r="584">
      <c r="A584" s="17" t="n"/>
      <c r="B584" s="6" t="n"/>
      <c r="C584" s="6">
        <f>IFERROR(VLOOKUP(B584,'Lists &amp; Settings'!$A$3:$D$200,2,FALSE),"")</f>
        <v/>
      </c>
      <c r="D584" s="6">
        <f>IFERROR(VLOOKUP(B584,'Lists &amp; Settings'!$A$3:$D$200,3,FALSE),"")</f>
        <v/>
      </c>
      <c r="E584" s="6" t="n"/>
      <c r="F584" s="6" t="n"/>
      <c r="G584" s="6" t="n"/>
      <c r="H584" s="6" t="n"/>
      <c r="I584" s="6">
        <f>IFERROR(IF(I584="",""&amp;VLOOKUP(B584,'Lists &amp; Settings'!$A$3:$D$200,4,FALSE),I584),"")</f>
        <v/>
      </c>
      <c r="J584" s="16" t="n"/>
      <c r="K584" s="17" t="n"/>
      <c r="L584" s="8">
        <f>IFERROR(IF(COUNTIF(A584:K584,"&lt;&gt;")=0,"",K584-TODAY()),"")</f>
        <v/>
      </c>
      <c r="M584" s="6">
        <f>IFERROR(IF(COUNTIF(A584:K584,"&lt;&gt;")=0,"",IF(K584&lt;TODAY(),"Expired",IF(K584&lt;=TODAY()+'Lists &amp; Settings'!$B$10,"Expiring Soon","OK"))),"" )</f>
        <v/>
      </c>
      <c r="N584" s="8">
        <f>IFERROR(IF(COUNTIF(A584:K584,"&lt;&gt;")=0,"", H584-SUMIFS(StockOut!$E:$E,StockOut!$B:$B,B584,StockOut!$C:$C,E584)), "" )</f>
        <v/>
      </c>
      <c r="O584" s="16">
        <f>IFERROR(IF(N584="","",N584*J584),"")</f>
        <v/>
      </c>
      <c r="P584" s="6" t="n"/>
    </row>
    <row r="585">
      <c r="A585" s="17" t="n"/>
      <c r="B585" s="6" t="n"/>
      <c r="C585" s="6">
        <f>IFERROR(VLOOKUP(B585,'Lists &amp; Settings'!$A$3:$D$200,2,FALSE),"")</f>
        <v/>
      </c>
      <c r="D585" s="6">
        <f>IFERROR(VLOOKUP(B585,'Lists &amp; Settings'!$A$3:$D$200,3,FALSE),"")</f>
        <v/>
      </c>
      <c r="E585" s="6" t="n"/>
      <c r="F585" s="6" t="n"/>
      <c r="G585" s="6" t="n"/>
      <c r="H585" s="6" t="n"/>
      <c r="I585" s="6">
        <f>IFERROR(IF(I585="",""&amp;VLOOKUP(B585,'Lists &amp; Settings'!$A$3:$D$200,4,FALSE),I585),"")</f>
        <v/>
      </c>
      <c r="J585" s="16" t="n"/>
      <c r="K585" s="17" t="n"/>
      <c r="L585" s="8">
        <f>IFERROR(IF(COUNTIF(A585:K585,"&lt;&gt;")=0,"",K585-TODAY()),"")</f>
        <v/>
      </c>
      <c r="M585" s="6">
        <f>IFERROR(IF(COUNTIF(A585:K585,"&lt;&gt;")=0,"",IF(K585&lt;TODAY(),"Expired",IF(K585&lt;=TODAY()+'Lists &amp; Settings'!$B$10,"Expiring Soon","OK"))),"" )</f>
        <v/>
      </c>
      <c r="N585" s="8">
        <f>IFERROR(IF(COUNTIF(A585:K585,"&lt;&gt;")=0,"", H585-SUMIFS(StockOut!$E:$E,StockOut!$B:$B,B585,StockOut!$C:$C,E585)), "" )</f>
        <v/>
      </c>
      <c r="O585" s="16">
        <f>IFERROR(IF(N585="","",N585*J585),"")</f>
        <v/>
      </c>
      <c r="P585" s="6" t="n"/>
    </row>
    <row r="586">
      <c r="A586" s="17" t="n"/>
      <c r="B586" s="6" t="n"/>
      <c r="C586" s="6">
        <f>IFERROR(VLOOKUP(B586,'Lists &amp; Settings'!$A$3:$D$200,2,FALSE),"")</f>
        <v/>
      </c>
      <c r="D586" s="6">
        <f>IFERROR(VLOOKUP(B586,'Lists &amp; Settings'!$A$3:$D$200,3,FALSE),"")</f>
        <v/>
      </c>
      <c r="E586" s="6" t="n"/>
      <c r="F586" s="6" t="n"/>
      <c r="G586" s="6" t="n"/>
      <c r="H586" s="6" t="n"/>
      <c r="I586" s="6">
        <f>IFERROR(IF(I586="",""&amp;VLOOKUP(B586,'Lists &amp; Settings'!$A$3:$D$200,4,FALSE),I586),"")</f>
        <v/>
      </c>
      <c r="J586" s="16" t="n"/>
      <c r="K586" s="17" t="n"/>
      <c r="L586" s="8">
        <f>IFERROR(IF(COUNTIF(A586:K586,"&lt;&gt;")=0,"",K586-TODAY()),"")</f>
        <v/>
      </c>
      <c r="M586" s="6">
        <f>IFERROR(IF(COUNTIF(A586:K586,"&lt;&gt;")=0,"",IF(K586&lt;TODAY(),"Expired",IF(K586&lt;=TODAY()+'Lists &amp; Settings'!$B$10,"Expiring Soon","OK"))),"" )</f>
        <v/>
      </c>
      <c r="N586" s="8">
        <f>IFERROR(IF(COUNTIF(A586:K586,"&lt;&gt;")=0,"", H586-SUMIFS(StockOut!$E:$E,StockOut!$B:$B,B586,StockOut!$C:$C,E586)), "" )</f>
        <v/>
      </c>
      <c r="O586" s="16">
        <f>IFERROR(IF(N586="","",N586*J586),"")</f>
        <v/>
      </c>
      <c r="P586" s="6" t="n"/>
    </row>
    <row r="587">
      <c r="A587" s="17" t="n"/>
      <c r="B587" s="6" t="n"/>
      <c r="C587" s="6">
        <f>IFERROR(VLOOKUP(B587,'Lists &amp; Settings'!$A$3:$D$200,2,FALSE),"")</f>
        <v/>
      </c>
      <c r="D587" s="6">
        <f>IFERROR(VLOOKUP(B587,'Lists &amp; Settings'!$A$3:$D$200,3,FALSE),"")</f>
        <v/>
      </c>
      <c r="E587" s="6" t="n"/>
      <c r="F587" s="6" t="n"/>
      <c r="G587" s="6" t="n"/>
      <c r="H587" s="6" t="n"/>
      <c r="I587" s="6">
        <f>IFERROR(IF(I587="",""&amp;VLOOKUP(B587,'Lists &amp; Settings'!$A$3:$D$200,4,FALSE),I587),"")</f>
        <v/>
      </c>
      <c r="J587" s="16" t="n"/>
      <c r="K587" s="17" t="n"/>
      <c r="L587" s="8">
        <f>IFERROR(IF(COUNTIF(A587:K587,"&lt;&gt;")=0,"",K587-TODAY()),"")</f>
        <v/>
      </c>
      <c r="M587" s="6">
        <f>IFERROR(IF(COUNTIF(A587:K587,"&lt;&gt;")=0,"",IF(K587&lt;TODAY(),"Expired",IF(K587&lt;=TODAY()+'Lists &amp; Settings'!$B$10,"Expiring Soon","OK"))),"" )</f>
        <v/>
      </c>
      <c r="N587" s="8">
        <f>IFERROR(IF(COUNTIF(A587:K587,"&lt;&gt;")=0,"", H587-SUMIFS(StockOut!$E:$E,StockOut!$B:$B,B587,StockOut!$C:$C,E587)), "" )</f>
        <v/>
      </c>
      <c r="O587" s="16">
        <f>IFERROR(IF(N587="","",N587*J587),"")</f>
        <v/>
      </c>
      <c r="P587" s="6" t="n"/>
    </row>
    <row r="588">
      <c r="A588" s="17" t="n"/>
      <c r="B588" s="6" t="n"/>
      <c r="C588" s="6">
        <f>IFERROR(VLOOKUP(B588,'Lists &amp; Settings'!$A$3:$D$200,2,FALSE),"")</f>
        <v/>
      </c>
      <c r="D588" s="6">
        <f>IFERROR(VLOOKUP(B588,'Lists &amp; Settings'!$A$3:$D$200,3,FALSE),"")</f>
        <v/>
      </c>
      <c r="E588" s="6" t="n"/>
      <c r="F588" s="6" t="n"/>
      <c r="G588" s="6" t="n"/>
      <c r="H588" s="6" t="n"/>
      <c r="I588" s="6">
        <f>IFERROR(IF(I588="",""&amp;VLOOKUP(B588,'Lists &amp; Settings'!$A$3:$D$200,4,FALSE),I588),"")</f>
        <v/>
      </c>
      <c r="J588" s="16" t="n"/>
      <c r="K588" s="17" t="n"/>
      <c r="L588" s="8">
        <f>IFERROR(IF(COUNTIF(A588:K588,"&lt;&gt;")=0,"",K588-TODAY()),"")</f>
        <v/>
      </c>
      <c r="M588" s="6">
        <f>IFERROR(IF(COUNTIF(A588:K588,"&lt;&gt;")=0,"",IF(K588&lt;TODAY(),"Expired",IF(K588&lt;=TODAY()+'Lists &amp; Settings'!$B$10,"Expiring Soon","OK"))),"" )</f>
        <v/>
      </c>
      <c r="N588" s="8">
        <f>IFERROR(IF(COUNTIF(A588:K588,"&lt;&gt;")=0,"", H588-SUMIFS(StockOut!$E:$E,StockOut!$B:$B,B588,StockOut!$C:$C,E588)), "" )</f>
        <v/>
      </c>
      <c r="O588" s="16">
        <f>IFERROR(IF(N588="","",N588*J588),"")</f>
        <v/>
      </c>
      <c r="P588" s="6" t="n"/>
    </row>
    <row r="589">
      <c r="A589" s="17" t="n"/>
      <c r="B589" s="6" t="n"/>
      <c r="C589" s="6">
        <f>IFERROR(VLOOKUP(B589,'Lists &amp; Settings'!$A$3:$D$200,2,FALSE),"")</f>
        <v/>
      </c>
      <c r="D589" s="6">
        <f>IFERROR(VLOOKUP(B589,'Lists &amp; Settings'!$A$3:$D$200,3,FALSE),"")</f>
        <v/>
      </c>
      <c r="E589" s="6" t="n"/>
      <c r="F589" s="6" t="n"/>
      <c r="G589" s="6" t="n"/>
      <c r="H589" s="6" t="n"/>
      <c r="I589" s="6">
        <f>IFERROR(IF(I589="",""&amp;VLOOKUP(B589,'Lists &amp; Settings'!$A$3:$D$200,4,FALSE),I589),"")</f>
        <v/>
      </c>
      <c r="J589" s="16" t="n"/>
      <c r="K589" s="17" t="n"/>
      <c r="L589" s="8">
        <f>IFERROR(IF(COUNTIF(A589:K589,"&lt;&gt;")=0,"",K589-TODAY()),"")</f>
        <v/>
      </c>
      <c r="M589" s="6">
        <f>IFERROR(IF(COUNTIF(A589:K589,"&lt;&gt;")=0,"",IF(K589&lt;TODAY(),"Expired",IF(K589&lt;=TODAY()+'Lists &amp; Settings'!$B$10,"Expiring Soon","OK"))),"" )</f>
        <v/>
      </c>
      <c r="N589" s="8">
        <f>IFERROR(IF(COUNTIF(A589:K589,"&lt;&gt;")=0,"", H589-SUMIFS(StockOut!$E:$E,StockOut!$B:$B,B589,StockOut!$C:$C,E589)), "" )</f>
        <v/>
      </c>
      <c r="O589" s="16">
        <f>IFERROR(IF(N589="","",N589*J589),"")</f>
        <v/>
      </c>
      <c r="P589" s="6" t="n"/>
    </row>
    <row r="590">
      <c r="A590" s="17" t="n"/>
      <c r="B590" s="6" t="n"/>
      <c r="C590" s="6">
        <f>IFERROR(VLOOKUP(B590,'Lists &amp; Settings'!$A$3:$D$200,2,FALSE),"")</f>
        <v/>
      </c>
      <c r="D590" s="6">
        <f>IFERROR(VLOOKUP(B590,'Lists &amp; Settings'!$A$3:$D$200,3,FALSE),"")</f>
        <v/>
      </c>
      <c r="E590" s="6" t="n"/>
      <c r="F590" s="6" t="n"/>
      <c r="G590" s="6" t="n"/>
      <c r="H590" s="6" t="n"/>
      <c r="I590" s="6">
        <f>IFERROR(IF(I590="",""&amp;VLOOKUP(B590,'Lists &amp; Settings'!$A$3:$D$200,4,FALSE),I590),"")</f>
        <v/>
      </c>
      <c r="J590" s="16" t="n"/>
      <c r="K590" s="17" t="n"/>
      <c r="L590" s="8">
        <f>IFERROR(IF(COUNTIF(A590:K590,"&lt;&gt;")=0,"",K590-TODAY()),"")</f>
        <v/>
      </c>
      <c r="M590" s="6">
        <f>IFERROR(IF(COUNTIF(A590:K590,"&lt;&gt;")=0,"",IF(K590&lt;TODAY(),"Expired",IF(K590&lt;=TODAY()+'Lists &amp; Settings'!$B$10,"Expiring Soon","OK"))),"" )</f>
        <v/>
      </c>
      <c r="N590" s="8">
        <f>IFERROR(IF(COUNTIF(A590:K590,"&lt;&gt;")=0,"", H590-SUMIFS(StockOut!$E:$E,StockOut!$B:$B,B590,StockOut!$C:$C,E590)), "" )</f>
        <v/>
      </c>
      <c r="O590" s="16">
        <f>IFERROR(IF(N590="","",N590*J590),"")</f>
        <v/>
      </c>
      <c r="P590" s="6" t="n"/>
    </row>
    <row r="591">
      <c r="A591" s="17" t="n"/>
      <c r="B591" s="6" t="n"/>
      <c r="C591" s="6">
        <f>IFERROR(VLOOKUP(B591,'Lists &amp; Settings'!$A$3:$D$200,2,FALSE),"")</f>
        <v/>
      </c>
      <c r="D591" s="6">
        <f>IFERROR(VLOOKUP(B591,'Lists &amp; Settings'!$A$3:$D$200,3,FALSE),"")</f>
        <v/>
      </c>
      <c r="E591" s="6" t="n"/>
      <c r="F591" s="6" t="n"/>
      <c r="G591" s="6" t="n"/>
      <c r="H591" s="6" t="n"/>
      <c r="I591" s="6">
        <f>IFERROR(IF(I591="",""&amp;VLOOKUP(B591,'Lists &amp; Settings'!$A$3:$D$200,4,FALSE),I591),"")</f>
        <v/>
      </c>
      <c r="J591" s="16" t="n"/>
      <c r="K591" s="17" t="n"/>
      <c r="L591" s="8">
        <f>IFERROR(IF(COUNTIF(A591:K591,"&lt;&gt;")=0,"",K591-TODAY()),"")</f>
        <v/>
      </c>
      <c r="M591" s="6">
        <f>IFERROR(IF(COUNTIF(A591:K591,"&lt;&gt;")=0,"",IF(K591&lt;TODAY(),"Expired",IF(K591&lt;=TODAY()+'Lists &amp; Settings'!$B$10,"Expiring Soon","OK"))),"" )</f>
        <v/>
      </c>
      <c r="N591" s="8">
        <f>IFERROR(IF(COUNTIF(A591:K591,"&lt;&gt;")=0,"", H591-SUMIFS(StockOut!$E:$E,StockOut!$B:$B,B591,StockOut!$C:$C,E591)), "" )</f>
        <v/>
      </c>
      <c r="O591" s="16">
        <f>IFERROR(IF(N591="","",N591*J591),"")</f>
        <v/>
      </c>
      <c r="P591" s="6" t="n"/>
    </row>
    <row r="592">
      <c r="A592" s="17" t="n"/>
      <c r="B592" s="6" t="n"/>
      <c r="C592" s="6">
        <f>IFERROR(VLOOKUP(B592,'Lists &amp; Settings'!$A$3:$D$200,2,FALSE),"")</f>
        <v/>
      </c>
      <c r="D592" s="6">
        <f>IFERROR(VLOOKUP(B592,'Lists &amp; Settings'!$A$3:$D$200,3,FALSE),"")</f>
        <v/>
      </c>
      <c r="E592" s="6" t="n"/>
      <c r="F592" s="6" t="n"/>
      <c r="G592" s="6" t="n"/>
      <c r="H592" s="6" t="n"/>
      <c r="I592" s="6">
        <f>IFERROR(IF(I592="",""&amp;VLOOKUP(B592,'Lists &amp; Settings'!$A$3:$D$200,4,FALSE),I592),"")</f>
        <v/>
      </c>
      <c r="J592" s="16" t="n"/>
      <c r="K592" s="17" t="n"/>
      <c r="L592" s="8">
        <f>IFERROR(IF(COUNTIF(A592:K592,"&lt;&gt;")=0,"",K592-TODAY()),"")</f>
        <v/>
      </c>
      <c r="M592" s="6">
        <f>IFERROR(IF(COUNTIF(A592:K592,"&lt;&gt;")=0,"",IF(K592&lt;TODAY(),"Expired",IF(K592&lt;=TODAY()+'Lists &amp; Settings'!$B$10,"Expiring Soon","OK"))),"" )</f>
        <v/>
      </c>
      <c r="N592" s="8">
        <f>IFERROR(IF(COUNTIF(A592:K592,"&lt;&gt;")=0,"", H592-SUMIFS(StockOut!$E:$E,StockOut!$B:$B,B592,StockOut!$C:$C,E592)), "" )</f>
        <v/>
      </c>
      <c r="O592" s="16">
        <f>IFERROR(IF(N592="","",N592*J592),"")</f>
        <v/>
      </c>
      <c r="P592" s="6" t="n"/>
    </row>
    <row r="593">
      <c r="A593" s="17" t="n"/>
      <c r="B593" s="6" t="n"/>
      <c r="C593" s="6">
        <f>IFERROR(VLOOKUP(B593,'Lists &amp; Settings'!$A$3:$D$200,2,FALSE),"")</f>
        <v/>
      </c>
      <c r="D593" s="6">
        <f>IFERROR(VLOOKUP(B593,'Lists &amp; Settings'!$A$3:$D$200,3,FALSE),"")</f>
        <v/>
      </c>
      <c r="E593" s="6" t="n"/>
      <c r="F593" s="6" t="n"/>
      <c r="G593" s="6" t="n"/>
      <c r="H593" s="6" t="n"/>
      <c r="I593" s="6">
        <f>IFERROR(IF(I593="",""&amp;VLOOKUP(B593,'Lists &amp; Settings'!$A$3:$D$200,4,FALSE),I593),"")</f>
        <v/>
      </c>
      <c r="J593" s="16" t="n"/>
      <c r="K593" s="17" t="n"/>
      <c r="L593" s="8">
        <f>IFERROR(IF(COUNTIF(A593:K593,"&lt;&gt;")=0,"",K593-TODAY()),"")</f>
        <v/>
      </c>
      <c r="M593" s="6">
        <f>IFERROR(IF(COUNTIF(A593:K593,"&lt;&gt;")=0,"",IF(K593&lt;TODAY(),"Expired",IF(K593&lt;=TODAY()+'Lists &amp; Settings'!$B$10,"Expiring Soon","OK"))),"" )</f>
        <v/>
      </c>
      <c r="N593" s="8">
        <f>IFERROR(IF(COUNTIF(A593:K593,"&lt;&gt;")=0,"", H593-SUMIFS(StockOut!$E:$E,StockOut!$B:$B,B593,StockOut!$C:$C,E593)), "" )</f>
        <v/>
      </c>
      <c r="O593" s="16">
        <f>IFERROR(IF(N593="","",N593*J593),"")</f>
        <v/>
      </c>
      <c r="P593" s="6" t="n"/>
    </row>
    <row r="594">
      <c r="A594" s="17" t="n"/>
      <c r="B594" s="6" t="n"/>
      <c r="C594" s="6">
        <f>IFERROR(VLOOKUP(B594,'Lists &amp; Settings'!$A$3:$D$200,2,FALSE),"")</f>
        <v/>
      </c>
      <c r="D594" s="6">
        <f>IFERROR(VLOOKUP(B594,'Lists &amp; Settings'!$A$3:$D$200,3,FALSE),"")</f>
        <v/>
      </c>
      <c r="E594" s="6" t="n"/>
      <c r="F594" s="6" t="n"/>
      <c r="G594" s="6" t="n"/>
      <c r="H594" s="6" t="n"/>
      <c r="I594" s="6">
        <f>IFERROR(IF(I594="",""&amp;VLOOKUP(B594,'Lists &amp; Settings'!$A$3:$D$200,4,FALSE),I594),"")</f>
        <v/>
      </c>
      <c r="J594" s="16" t="n"/>
      <c r="K594" s="17" t="n"/>
      <c r="L594" s="8">
        <f>IFERROR(IF(COUNTIF(A594:K594,"&lt;&gt;")=0,"",K594-TODAY()),"")</f>
        <v/>
      </c>
      <c r="M594" s="6">
        <f>IFERROR(IF(COUNTIF(A594:K594,"&lt;&gt;")=0,"",IF(K594&lt;TODAY(),"Expired",IF(K594&lt;=TODAY()+'Lists &amp; Settings'!$B$10,"Expiring Soon","OK"))),"" )</f>
        <v/>
      </c>
      <c r="N594" s="8">
        <f>IFERROR(IF(COUNTIF(A594:K594,"&lt;&gt;")=0,"", H594-SUMIFS(StockOut!$E:$E,StockOut!$B:$B,B594,StockOut!$C:$C,E594)), "" )</f>
        <v/>
      </c>
      <c r="O594" s="16">
        <f>IFERROR(IF(N594="","",N594*J594),"")</f>
        <v/>
      </c>
      <c r="P594" s="6" t="n"/>
    </row>
    <row r="595">
      <c r="A595" s="17" t="n"/>
      <c r="B595" s="6" t="n"/>
      <c r="C595" s="6">
        <f>IFERROR(VLOOKUP(B595,'Lists &amp; Settings'!$A$3:$D$200,2,FALSE),"")</f>
        <v/>
      </c>
      <c r="D595" s="6">
        <f>IFERROR(VLOOKUP(B595,'Lists &amp; Settings'!$A$3:$D$200,3,FALSE),"")</f>
        <v/>
      </c>
      <c r="E595" s="6" t="n"/>
      <c r="F595" s="6" t="n"/>
      <c r="G595" s="6" t="n"/>
      <c r="H595" s="6" t="n"/>
      <c r="I595" s="6">
        <f>IFERROR(IF(I595="",""&amp;VLOOKUP(B595,'Lists &amp; Settings'!$A$3:$D$200,4,FALSE),I595),"")</f>
        <v/>
      </c>
      <c r="J595" s="16" t="n"/>
      <c r="K595" s="17" t="n"/>
      <c r="L595" s="8">
        <f>IFERROR(IF(COUNTIF(A595:K595,"&lt;&gt;")=0,"",K595-TODAY()),"")</f>
        <v/>
      </c>
      <c r="M595" s="6">
        <f>IFERROR(IF(COUNTIF(A595:K595,"&lt;&gt;")=0,"",IF(K595&lt;TODAY(),"Expired",IF(K595&lt;=TODAY()+'Lists &amp; Settings'!$B$10,"Expiring Soon","OK"))),"" )</f>
        <v/>
      </c>
      <c r="N595" s="8">
        <f>IFERROR(IF(COUNTIF(A595:K595,"&lt;&gt;")=0,"", H595-SUMIFS(StockOut!$E:$E,StockOut!$B:$B,B595,StockOut!$C:$C,E595)), "" )</f>
        <v/>
      </c>
      <c r="O595" s="16">
        <f>IFERROR(IF(N595="","",N595*J595),"")</f>
        <v/>
      </c>
      <c r="P595" s="6" t="n"/>
    </row>
    <row r="596">
      <c r="A596" s="17" t="n"/>
      <c r="B596" s="6" t="n"/>
      <c r="C596" s="6">
        <f>IFERROR(VLOOKUP(B596,'Lists &amp; Settings'!$A$3:$D$200,2,FALSE),"")</f>
        <v/>
      </c>
      <c r="D596" s="6">
        <f>IFERROR(VLOOKUP(B596,'Lists &amp; Settings'!$A$3:$D$200,3,FALSE),"")</f>
        <v/>
      </c>
      <c r="E596" s="6" t="n"/>
      <c r="F596" s="6" t="n"/>
      <c r="G596" s="6" t="n"/>
      <c r="H596" s="6" t="n"/>
      <c r="I596" s="6">
        <f>IFERROR(IF(I596="",""&amp;VLOOKUP(B596,'Lists &amp; Settings'!$A$3:$D$200,4,FALSE),I596),"")</f>
        <v/>
      </c>
      <c r="J596" s="16" t="n"/>
      <c r="K596" s="17" t="n"/>
      <c r="L596" s="8">
        <f>IFERROR(IF(COUNTIF(A596:K596,"&lt;&gt;")=0,"",K596-TODAY()),"")</f>
        <v/>
      </c>
      <c r="M596" s="6">
        <f>IFERROR(IF(COUNTIF(A596:K596,"&lt;&gt;")=0,"",IF(K596&lt;TODAY(),"Expired",IF(K596&lt;=TODAY()+'Lists &amp; Settings'!$B$10,"Expiring Soon","OK"))),"" )</f>
        <v/>
      </c>
      <c r="N596" s="8">
        <f>IFERROR(IF(COUNTIF(A596:K596,"&lt;&gt;")=0,"", H596-SUMIFS(StockOut!$E:$E,StockOut!$B:$B,B596,StockOut!$C:$C,E596)), "" )</f>
        <v/>
      </c>
      <c r="O596" s="16">
        <f>IFERROR(IF(N596="","",N596*J596),"")</f>
        <v/>
      </c>
      <c r="P596" s="6" t="n"/>
    </row>
    <row r="597">
      <c r="A597" s="17" t="n"/>
      <c r="B597" s="6" t="n"/>
      <c r="C597" s="6">
        <f>IFERROR(VLOOKUP(B597,'Lists &amp; Settings'!$A$3:$D$200,2,FALSE),"")</f>
        <v/>
      </c>
      <c r="D597" s="6">
        <f>IFERROR(VLOOKUP(B597,'Lists &amp; Settings'!$A$3:$D$200,3,FALSE),"")</f>
        <v/>
      </c>
      <c r="E597" s="6" t="n"/>
      <c r="F597" s="6" t="n"/>
      <c r="G597" s="6" t="n"/>
      <c r="H597" s="6" t="n"/>
      <c r="I597" s="6">
        <f>IFERROR(IF(I597="",""&amp;VLOOKUP(B597,'Lists &amp; Settings'!$A$3:$D$200,4,FALSE),I597),"")</f>
        <v/>
      </c>
      <c r="J597" s="16" t="n"/>
      <c r="K597" s="17" t="n"/>
      <c r="L597" s="8">
        <f>IFERROR(IF(COUNTIF(A597:K597,"&lt;&gt;")=0,"",K597-TODAY()),"")</f>
        <v/>
      </c>
      <c r="M597" s="6">
        <f>IFERROR(IF(COUNTIF(A597:K597,"&lt;&gt;")=0,"",IF(K597&lt;TODAY(),"Expired",IF(K597&lt;=TODAY()+'Lists &amp; Settings'!$B$10,"Expiring Soon","OK"))),"" )</f>
        <v/>
      </c>
      <c r="N597" s="8">
        <f>IFERROR(IF(COUNTIF(A597:K597,"&lt;&gt;")=0,"", H597-SUMIFS(StockOut!$E:$E,StockOut!$B:$B,B597,StockOut!$C:$C,E597)), "" )</f>
        <v/>
      </c>
      <c r="O597" s="16">
        <f>IFERROR(IF(N597="","",N597*J597),"")</f>
        <v/>
      </c>
      <c r="P597" s="6" t="n"/>
    </row>
    <row r="598">
      <c r="A598" s="17" t="n"/>
      <c r="B598" s="6" t="n"/>
      <c r="C598" s="6">
        <f>IFERROR(VLOOKUP(B598,'Lists &amp; Settings'!$A$3:$D$200,2,FALSE),"")</f>
        <v/>
      </c>
      <c r="D598" s="6">
        <f>IFERROR(VLOOKUP(B598,'Lists &amp; Settings'!$A$3:$D$200,3,FALSE),"")</f>
        <v/>
      </c>
      <c r="E598" s="6" t="n"/>
      <c r="F598" s="6" t="n"/>
      <c r="G598" s="6" t="n"/>
      <c r="H598" s="6" t="n"/>
      <c r="I598" s="6">
        <f>IFERROR(IF(I598="",""&amp;VLOOKUP(B598,'Lists &amp; Settings'!$A$3:$D$200,4,FALSE),I598),"")</f>
        <v/>
      </c>
      <c r="J598" s="16" t="n"/>
      <c r="K598" s="17" t="n"/>
      <c r="L598" s="8">
        <f>IFERROR(IF(COUNTIF(A598:K598,"&lt;&gt;")=0,"",K598-TODAY()),"")</f>
        <v/>
      </c>
      <c r="M598" s="6">
        <f>IFERROR(IF(COUNTIF(A598:K598,"&lt;&gt;")=0,"",IF(K598&lt;TODAY(),"Expired",IF(K598&lt;=TODAY()+'Lists &amp; Settings'!$B$10,"Expiring Soon","OK"))),"" )</f>
        <v/>
      </c>
      <c r="N598" s="8">
        <f>IFERROR(IF(COUNTIF(A598:K598,"&lt;&gt;")=0,"", H598-SUMIFS(StockOut!$E:$E,StockOut!$B:$B,B598,StockOut!$C:$C,E598)), "" )</f>
        <v/>
      </c>
      <c r="O598" s="16">
        <f>IFERROR(IF(N598="","",N598*J598),"")</f>
        <v/>
      </c>
      <c r="P598" s="6" t="n"/>
    </row>
    <row r="599">
      <c r="A599" s="17" t="n"/>
      <c r="B599" s="6" t="n"/>
      <c r="C599" s="6">
        <f>IFERROR(VLOOKUP(B599,'Lists &amp; Settings'!$A$3:$D$200,2,FALSE),"")</f>
        <v/>
      </c>
      <c r="D599" s="6">
        <f>IFERROR(VLOOKUP(B599,'Lists &amp; Settings'!$A$3:$D$200,3,FALSE),"")</f>
        <v/>
      </c>
      <c r="E599" s="6" t="n"/>
      <c r="F599" s="6" t="n"/>
      <c r="G599" s="6" t="n"/>
      <c r="H599" s="6" t="n"/>
      <c r="I599" s="6">
        <f>IFERROR(IF(I599="",""&amp;VLOOKUP(B599,'Lists &amp; Settings'!$A$3:$D$200,4,FALSE),I599),"")</f>
        <v/>
      </c>
      <c r="J599" s="16" t="n"/>
      <c r="K599" s="17" t="n"/>
      <c r="L599" s="8">
        <f>IFERROR(IF(COUNTIF(A599:K599,"&lt;&gt;")=0,"",K599-TODAY()),"")</f>
        <v/>
      </c>
      <c r="M599" s="6">
        <f>IFERROR(IF(COUNTIF(A599:K599,"&lt;&gt;")=0,"",IF(K599&lt;TODAY(),"Expired",IF(K599&lt;=TODAY()+'Lists &amp; Settings'!$B$10,"Expiring Soon","OK"))),"" )</f>
        <v/>
      </c>
      <c r="N599" s="8">
        <f>IFERROR(IF(COUNTIF(A599:K599,"&lt;&gt;")=0,"", H599-SUMIFS(StockOut!$E:$E,StockOut!$B:$B,B599,StockOut!$C:$C,E599)), "" )</f>
        <v/>
      </c>
      <c r="O599" s="16">
        <f>IFERROR(IF(N599="","",N599*J599),"")</f>
        <v/>
      </c>
      <c r="P599" s="6" t="n"/>
    </row>
    <row r="600">
      <c r="A600" s="17" t="n"/>
      <c r="B600" s="6" t="n"/>
      <c r="C600" s="6">
        <f>IFERROR(VLOOKUP(B600,'Lists &amp; Settings'!$A$3:$D$200,2,FALSE),"")</f>
        <v/>
      </c>
      <c r="D600" s="6">
        <f>IFERROR(VLOOKUP(B600,'Lists &amp; Settings'!$A$3:$D$200,3,FALSE),"")</f>
        <v/>
      </c>
      <c r="E600" s="6" t="n"/>
      <c r="F600" s="6" t="n"/>
      <c r="G600" s="6" t="n"/>
      <c r="H600" s="6" t="n"/>
      <c r="I600" s="6">
        <f>IFERROR(IF(I600="",""&amp;VLOOKUP(B600,'Lists &amp; Settings'!$A$3:$D$200,4,FALSE),I600),"")</f>
        <v/>
      </c>
      <c r="J600" s="16" t="n"/>
      <c r="K600" s="17" t="n"/>
      <c r="L600" s="8">
        <f>IFERROR(IF(COUNTIF(A600:K600,"&lt;&gt;")=0,"",K600-TODAY()),"")</f>
        <v/>
      </c>
      <c r="M600" s="6">
        <f>IFERROR(IF(COUNTIF(A600:K600,"&lt;&gt;")=0,"",IF(K600&lt;TODAY(),"Expired",IF(K600&lt;=TODAY()+'Lists &amp; Settings'!$B$10,"Expiring Soon","OK"))),"" )</f>
        <v/>
      </c>
      <c r="N600" s="8">
        <f>IFERROR(IF(COUNTIF(A600:K600,"&lt;&gt;")=0,"", H600-SUMIFS(StockOut!$E:$E,StockOut!$B:$B,B600,StockOut!$C:$C,E600)), "" )</f>
        <v/>
      </c>
      <c r="O600" s="16">
        <f>IFERROR(IF(N600="","",N600*J600),"")</f>
        <v/>
      </c>
      <c r="P600" s="6" t="n"/>
    </row>
    <row r="601">
      <c r="A601" s="17" t="n"/>
      <c r="B601" s="6" t="n"/>
      <c r="C601" s="6">
        <f>IFERROR(VLOOKUP(B601,'Lists &amp; Settings'!$A$3:$D$200,2,FALSE),"")</f>
        <v/>
      </c>
      <c r="D601" s="6">
        <f>IFERROR(VLOOKUP(B601,'Lists &amp; Settings'!$A$3:$D$200,3,FALSE),"")</f>
        <v/>
      </c>
      <c r="E601" s="6" t="n"/>
      <c r="F601" s="6" t="n"/>
      <c r="G601" s="6" t="n"/>
      <c r="H601" s="6" t="n"/>
      <c r="I601" s="6">
        <f>IFERROR(IF(I601="",""&amp;VLOOKUP(B601,'Lists &amp; Settings'!$A$3:$D$200,4,FALSE),I601),"")</f>
        <v/>
      </c>
      <c r="J601" s="16" t="n"/>
      <c r="K601" s="17" t="n"/>
      <c r="L601" s="8">
        <f>IFERROR(IF(COUNTIF(A601:K601,"&lt;&gt;")=0,"",K601-TODAY()),"")</f>
        <v/>
      </c>
      <c r="M601" s="6">
        <f>IFERROR(IF(COUNTIF(A601:K601,"&lt;&gt;")=0,"",IF(K601&lt;TODAY(),"Expired",IF(K601&lt;=TODAY()+'Lists &amp; Settings'!$B$10,"Expiring Soon","OK"))),"" )</f>
        <v/>
      </c>
      <c r="N601" s="8">
        <f>IFERROR(IF(COUNTIF(A601:K601,"&lt;&gt;")=0,"", H601-SUMIFS(StockOut!$E:$E,StockOut!$B:$B,B601,StockOut!$C:$C,E601)), "" )</f>
        <v/>
      </c>
      <c r="O601" s="16">
        <f>IFERROR(IF(N601="","",N601*J601),"")</f>
        <v/>
      </c>
      <c r="P601" s="6" t="n"/>
    </row>
    <row r="602">
      <c r="A602" s="17" t="n"/>
      <c r="B602" s="6" t="n"/>
      <c r="C602" s="6">
        <f>IFERROR(VLOOKUP(B602,'Lists &amp; Settings'!$A$3:$D$200,2,FALSE),"")</f>
        <v/>
      </c>
      <c r="D602" s="6">
        <f>IFERROR(VLOOKUP(B602,'Lists &amp; Settings'!$A$3:$D$200,3,FALSE),"")</f>
        <v/>
      </c>
      <c r="E602" s="6" t="n"/>
      <c r="F602" s="6" t="n"/>
      <c r="G602" s="6" t="n"/>
      <c r="H602" s="6" t="n"/>
      <c r="I602" s="6">
        <f>IFERROR(IF(I602="",""&amp;VLOOKUP(B602,'Lists &amp; Settings'!$A$3:$D$200,4,FALSE),I602),"")</f>
        <v/>
      </c>
      <c r="J602" s="16" t="n"/>
      <c r="K602" s="17" t="n"/>
      <c r="L602" s="8">
        <f>IFERROR(IF(COUNTIF(A602:K602,"&lt;&gt;")=0,"",K602-TODAY()),"")</f>
        <v/>
      </c>
      <c r="M602" s="6">
        <f>IFERROR(IF(COUNTIF(A602:K602,"&lt;&gt;")=0,"",IF(K602&lt;TODAY(),"Expired",IF(K602&lt;=TODAY()+'Lists &amp; Settings'!$B$10,"Expiring Soon","OK"))),"" )</f>
        <v/>
      </c>
      <c r="N602" s="8">
        <f>IFERROR(IF(COUNTIF(A602:K602,"&lt;&gt;")=0,"", H602-SUMIFS(StockOut!$E:$E,StockOut!$B:$B,B602,StockOut!$C:$C,E602)), "" )</f>
        <v/>
      </c>
      <c r="O602" s="16">
        <f>IFERROR(IF(N602="","",N602*J602),"")</f>
        <v/>
      </c>
      <c r="P602" s="6" t="n"/>
    </row>
    <row r="603">
      <c r="A603" s="17" t="n"/>
      <c r="B603" s="6" t="n"/>
      <c r="C603" s="6">
        <f>IFERROR(VLOOKUP(B603,'Lists &amp; Settings'!$A$3:$D$200,2,FALSE),"")</f>
        <v/>
      </c>
      <c r="D603" s="6">
        <f>IFERROR(VLOOKUP(B603,'Lists &amp; Settings'!$A$3:$D$200,3,FALSE),"")</f>
        <v/>
      </c>
      <c r="E603" s="6" t="n"/>
      <c r="F603" s="6" t="n"/>
      <c r="G603" s="6" t="n"/>
      <c r="H603" s="6" t="n"/>
      <c r="I603" s="6">
        <f>IFERROR(IF(I603="",""&amp;VLOOKUP(B603,'Lists &amp; Settings'!$A$3:$D$200,4,FALSE),I603),"")</f>
        <v/>
      </c>
      <c r="J603" s="16" t="n"/>
      <c r="K603" s="17" t="n"/>
      <c r="L603" s="8">
        <f>IFERROR(IF(COUNTIF(A603:K603,"&lt;&gt;")=0,"",K603-TODAY()),"")</f>
        <v/>
      </c>
      <c r="M603" s="6">
        <f>IFERROR(IF(COUNTIF(A603:K603,"&lt;&gt;")=0,"",IF(K603&lt;TODAY(),"Expired",IF(K603&lt;=TODAY()+'Lists &amp; Settings'!$B$10,"Expiring Soon","OK"))),"" )</f>
        <v/>
      </c>
      <c r="N603" s="8">
        <f>IFERROR(IF(COUNTIF(A603:K603,"&lt;&gt;")=0,"", H603-SUMIFS(StockOut!$E:$E,StockOut!$B:$B,B603,StockOut!$C:$C,E603)), "" )</f>
        <v/>
      </c>
      <c r="O603" s="16">
        <f>IFERROR(IF(N603="","",N603*J603),"")</f>
        <v/>
      </c>
      <c r="P603" s="6" t="n"/>
    </row>
    <row r="604">
      <c r="A604" s="17" t="n"/>
      <c r="B604" s="6" t="n"/>
      <c r="C604" s="6">
        <f>IFERROR(VLOOKUP(B604,'Lists &amp; Settings'!$A$3:$D$200,2,FALSE),"")</f>
        <v/>
      </c>
      <c r="D604" s="6">
        <f>IFERROR(VLOOKUP(B604,'Lists &amp; Settings'!$A$3:$D$200,3,FALSE),"")</f>
        <v/>
      </c>
      <c r="E604" s="6" t="n"/>
      <c r="F604" s="6" t="n"/>
      <c r="G604" s="6" t="n"/>
      <c r="H604" s="6" t="n"/>
      <c r="I604" s="6">
        <f>IFERROR(IF(I604="",""&amp;VLOOKUP(B604,'Lists &amp; Settings'!$A$3:$D$200,4,FALSE),I604),"")</f>
        <v/>
      </c>
      <c r="J604" s="16" t="n"/>
      <c r="K604" s="17" t="n"/>
      <c r="L604" s="8">
        <f>IFERROR(IF(COUNTIF(A604:K604,"&lt;&gt;")=0,"",K604-TODAY()),"")</f>
        <v/>
      </c>
      <c r="M604" s="6">
        <f>IFERROR(IF(COUNTIF(A604:K604,"&lt;&gt;")=0,"",IF(K604&lt;TODAY(),"Expired",IF(K604&lt;=TODAY()+'Lists &amp; Settings'!$B$10,"Expiring Soon","OK"))),"" )</f>
        <v/>
      </c>
      <c r="N604" s="8">
        <f>IFERROR(IF(COUNTIF(A604:K604,"&lt;&gt;")=0,"", H604-SUMIFS(StockOut!$E:$E,StockOut!$B:$B,B604,StockOut!$C:$C,E604)), "" )</f>
        <v/>
      </c>
      <c r="O604" s="16">
        <f>IFERROR(IF(N604="","",N604*J604),"")</f>
        <v/>
      </c>
      <c r="P604" s="6" t="n"/>
    </row>
    <row r="605">
      <c r="A605" s="17" t="n"/>
      <c r="B605" s="6" t="n"/>
      <c r="C605" s="6">
        <f>IFERROR(VLOOKUP(B605,'Lists &amp; Settings'!$A$3:$D$200,2,FALSE),"")</f>
        <v/>
      </c>
      <c r="D605" s="6">
        <f>IFERROR(VLOOKUP(B605,'Lists &amp; Settings'!$A$3:$D$200,3,FALSE),"")</f>
        <v/>
      </c>
      <c r="E605" s="6" t="n"/>
      <c r="F605" s="6" t="n"/>
      <c r="G605" s="6" t="n"/>
      <c r="H605" s="6" t="n"/>
      <c r="I605" s="6">
        <f>IFERROR(IF(I605="",""&amp;VLOOKUP(B605,'Lists &amp; Settings'!$A$3:$D$200,4,FALSE),I605),"")</f>
        <v/>
      </c>
      <c r="J605" s="16" t="n"/>
      <c r="K605" s="17" t="n"/>
      <c r="L605" s="8">
        <f>IFERROR(IF(COUNTIF(A605:K605,"&lt;&gt;")=0,"",K605-TODAY()),"")</f>
        <v/>
      </c>
      <c r="M605" s="6">
        <f>IFERROR(IF(COUNTIF(A605:K605,"&lt;&gt;")=0,"",IF(K605&lt;TODAY(),"Expired",IF(K605&lt;=TODAY()+'Lists &amp; Settings'!$B$10,"Expiring Soon","OK"))),"" )</f>
        <v/>
      </c>
      <c r="N605" s="8">
        <f>IFERROR(IF(COUNTIF(A605:K605,"&lt;&gt;")=0,"", H605-SUMIFS(StockOut!$E:$E,StockOut!$B:$B,B605,StockOut!$C:$C,E605)), "" )</f>
        <v/>
      </c>
      <c r="O605" s="16">
        <f>IFERROR(IF(N605="","",N605*J605),"")</f>
        <v/>
      </c>
      <c r="P605" s="6" t="n"/>
    </row>
    <row r="606">
      <c r="A606" s="17" t="n"/>
      <c r="B606" s="6" t="n"/>
      <c r="C606" s="6">
        <f>IFERROR(VLOOKUP(B606,'Lists &amp; Settings'!$A$3:$D$200,2,FALSE),"")</f>
        <v/>
      </c>
      <c r="D606" s="6">
        <f>IFERROR(VLOOKUP(B606,'Lists &amp; Settings'!$A$3:$D$200,3,FALSE),"")</f>
        <v/>
      </c>
      <c r="E606" s="6" t="n"/>
      <c r="F606" s="6" t="n"/>
      <c r="G606" s="6" t="n"/>
      <c r="H606" s="6" t="n"/>
      <c r="I606" s="6">
        <f>IFERROR(IF(I606="",""&amp;VLOOKUP(B606,'Lists &amp; Settings'!$A$3:$D$200,4,FALSE),I606),"")</f>
        <v/>
      </c>
      <c r="J606" s="16" t="n"/>
      <c r="K606" s="17" t="n"/>
      <c r="L606" s="8">
        <f>IFERROR(IF(COUNTIF(A606:K606,"&lt;&gt;")=0,"",K606-TODAY()),"")</f>
        <v/>
      </c>
      <c r="M606" s="6">
        <f>IFERROR(IF(COUNTIF(A606:K606,"&lt;&gt;")=0,"",IF(K606&lt;TODAY(),"Expired",IF(K606&lt;=TODAY()+'Lists &amp; Settings'!$B$10,"Expiring Soon","OK"))),"" )</f>
        <v/>
      </c>
      <c r="N606" s="8">
        <f>IFERROR(IF(COUNTIF(A606:K606,"&lt;&gt;")=0,"", H606-SUMIFS(StockOut!$E:$E,StockOut!$B:$B,B606,StockOut!$C:$C,E606)), "" )</f>
        <v/>
      </c>
      <c r="O606" s="16">
        <f>IFERROR(IF(N606="","",N606*J606),"")</f>
        <v/>
      </c>
      <c r="P606" s="6" t="n"/>
    </row>
    <row r="607">
      <c r="A607" s="17" t="n"/>
      <c r="B607" s="6" t="n"/>
      <c r="C607" s="6">
        <f>IFERROR(VLOOKUP(B607,'Lists &amp; Settings'!$A$3:$D$200,2,FALSE),"")</f>
        <v/>
      </c>
      <c r="D607" s="6">
        <f>IFERROR(VLOOKUP(B607,'Lists &amp; Settings'!$A$3:$D$200,3,FALSE),"")</f>
        <v/>
      </c>
      <c r="E607" s="6" t="n"/>
      <c r="F607" s="6" t="n"/>
      <c r="G607" s="6" t="n"/>
      <c r="H607" s="6" t="n"/>
      <c r="I607" s="6">
        <f>IFERROR(IF(I607="",""&amp;VLOOKUP(B607,'Lists &amp; Settings'!$A$3:$D$200,4,FALSE),I607),"")</f>
        <v/>
      </c>
      <c r="J607" s="16" t="n"/>
      <c r="K607" s="17" t="n"/>
      <c r="L607" s="8">
        <f>IFERROR(IF(COUNTIF(A607:K607,"&lt;&gt;")=0,"",K607-TODAY()),"")</f>
        <v/>
      </c>
      <c r="M607" s="6">
        <f>IFERROR(IF(COUNTIF(A607:K607,"&lt;&gt;")=0,"",IF(K607&lt;TODAY(),"Expired",IF(K607&lt;=TODAY()+'Lists &amp; Settings'!$B$10,"Expiring Soon","OK"))),"" )</f>
        <v/>
      </c>
      <c r="N607" s="8">
        <f>IFERROR(IF(COUNTIF(A607:K607,"&lt;&gt;")=0,"", H607-SUMIFS(StockOut!$E:$E,StockOut!$B:$B,B607,StockOut!$C:$C,E607)), "" )</f>
        <v/>
      </c>
      <c r="O607" s="16">
        <f>IFERROR(IF(N607="","",N607*J607),"")</f>
        <v/>
      </c>
      <c r="P607" s="6" t="n"/>
    </row>
    <row r="608">
      <c r="A608" s="17" t="n"/>
      <c r="B608" s="6" t="n"/>
      <c r="C608" s="6">
        <f>IFERROR(VLOOKUP(B608,'Lists &amp; Settings'!$A$3:$D$200,2,FALSE),"")</f>
        <v/>
      </c>
      <c r="D608" s="6">
        <f>IFERROR(VLOOKUP(B608,'Lists &amp; Settings'!$A$3:$D$200,3,FALSE),"")</f>
        <v/>
      </c>
      <c r="E608" s="6" t="n"/>
      <c r="F608" s="6" t="n"/>
      <c r="G608" s="6" t="n"/>
      <c r="H608" s="6" t="n"/>
      <c r="I608" s="6">
        <f>IFERROR(IF(I608="",""&amp;VLOOKUP(B608,'Lists &amp; Settings'!$A$3:$D$200,4,FALSE),I608),"")</f>
        <v/>
      </c>
      <c r="J608" s="16" t="n"/>
      <c r="K608" s="17" t="n"/>
      <c r="L608" s="8">
        <f>IFERROR(IF(COUNTIF(A608:K608,"&lt;&gt;")=0,"",K608-TODAY()),"")</f>
        <v/>
      </c>
      <c r="M608" s="6">
        <f>IFERROR(IF(COUNTIF(A608:K608,"&lt;&gt;")=0,"",IF(K608&lt;TODAY(),"Expired",IF(K608&lt;=TODAY()+'Lists &amp; Settings'!$B$10,"Expiring Soon","OK"))),"" )</f>
        <v/>
      </c>
      <c r="N608" s="8">
        <f>IFERROR(IF(COUNTIF(A608:K608,"&lt;&gt;")=0,"", H608-SUMIFS(StockOut!$E:$E,StockOut!$B:$B,B608,StockOut!$C:$C,E608)), "" )</f>
        <v/>
      </c>
      <c r="O608" s="16">
        <f>IFERROR(IF(N608="","",N608*J608),"")</f>
        <v/>
      </c>
      <c r="P608" s="6" t="n"/>
    </row>
    <row r="609">
      <c r="A609" s="17" t="n"/>
      <c r="B609" s="6" t="n"/>
      <c r="C609" s="6">
        <f>IFERROR(VLOOKUP(B609,'Lists &amp; Settings'!$A$3:$D$200,2,FALSE),"")</f>
        <v/>
      </c>
      <c r="D609" s="6">
        <f>IFERROR(VLOOKUP(B609,'Lists &amp; Settings'!$A$3:$D$200,3,FALSE),"")</f>
        <v/>
      </c>
      <c r="E609" s="6" t="n"/>
      <c r="F609" s="6" t="n"/>
      <c r="G609" s="6" t="n"/>
      <c r="H609" s="6" t="n"/>
      <c r="I609" s="6">
        <f>IFERROR(IF(I609="",""&amp;VLOOKUP(B609,'Lists &amp; Settings'!$A$3:$D$200,4,FALSE),I609),"")</f>
        <v/>
      </c>
      <c r="J609" s="16" t="n"/>
      <c r="K609" s="17" t="n"/>
      <c r="L609" s="8">
        <f>IFERROR(IF(COUNTIF(A609:K609,"&lt;&gt;")=0,"",K609-TODAY()),"")</f>
        <v/>
      </c>
      <c r="M609" s="6">
        <f>IFERROR(IF(COUNTIF(A609:K609,"&lt;&gt;")=0,"",IF(K609&lt;TODAY(),"Expired",IF(K609&lt;=TODAY()+'Lists &amp; Settings'!$B$10,"Expiring Soon","OK"))),"" )</f>
        <v/>
      </c>
      <c r="N609" s="8">
        <f>IFERROR(IF(COUNTIF(A609:K609,"&lt;&gt;")=0,"", H609-SUMIFS(StockOut!$E:$E,StockOut!$B:$B,B609,StockOut!$C:$C,E609)), "" )</f>
        <v/>
      </c>
      <c r="O609" s="16">
        <f>IFERROR(IF(N609="","",N609*J609),"")</f>
        <v/>
      </c>
      <c r="P609" s="6" t="n"/>
    </row>
    <row r="610">
      <c r="A610" s="17" t="n"/>
      <c r="B610" s="6" t="n"/>
      <c r="C610" s="6">
        <f>IFERROR(VLOOKUP(B610,'Lists &amp; Settings'!$A$3:$D$200,2,FALSE),"")</f>
        <v/>
      </c>
      <c r="D610" s="6">
        <f>IFERROR(VLOOKUP(B610,'Lists &amp; Settings'!$A$3:$D$200,3,FALSE),"")</f>
        <v/>
      </c>
      <c r="E610" s="6" t="n"/>
      <c r="F610" s="6" t="n"/>
      <c r="G610" s="6" t="n"/>
      <c r="H610" s="6" t="n"/>
      <c r="I610" s="6">
        <f>IFERROR(IF(I610="",""&amp;VLOOKUP(B610,'Lists &amp; Settings'!$A$3:$D$200,4,FALSE),I610),"")</f>
        <v/>
      </c>
      <c r="J610" s="16" t="n"/>
      <c r="K610" s="17" t="n"/>
      <c r="L610" s="8">
        <f>IFERROR(IF(COUNTIF(A610:K610,"&lt;&gt;")=0,"",K610-TODAY()),"")</f>
        <v/>
      </c>
      <c r="M610" s="6">
        <f>IFERROR(IF(COUNTIF(A610:K610,"&lt;&gt;")=0,"",IF(K610&lt;TODAY(),"Expired",IF(K610&lt;=TODAY()+'Lists &amp; Settings'!$B$10,"Expiring Soon","OK"))),"" )</f>
        <v/>
      </c>
      <c r="N610" s="8">
        <f>IFERROR(IF(COUNTIF(A610:K610,"&lt;&gt;")=0,"", H610-SUMIFS(StockOut!$E:$E,StockOut!$B:$B,B610,StockOut!$C:$C,E610)), "" )</f>
        <v/>
      </c>
      <c r="O610" s="16">
        <f>IFERROR(IF(N610="","",N610*J610),"")</f>
        <v/>
      </c>
      <c r="P610" s="6" t="n"/>
    </row>
    <row r="611">
      <c r="A611" s="17" t="n"/>
      <c r="B611" s="6" t="n"/>
      <c r="C611" s="6">
        <f>IFERROR(VLOOKUP(B611,'Lists &amp; Settings'!$A$3:$D$200,2,FALSE),"")</f>
        <v/>
      </c>
      <c r="D611" s="6">
        <f>IFERROR(VLOOKUP(B611,'Lists &amp; Settings'!$A$3:$D$200,3,FALSE),"")</f>
        <v/>
      </c>
      <c r="E611" s="6" t="n"/>
      <c r="F611" s="6" t="n"/>
      <c r="G611" s="6" t="n"/>
      <c r="H611" s="6" t="n"/>
      <c r="I611" s="6">
        <f>IFERROR(IF(I611="",""&amp;VLOOKUP(B611,'Lists &amp; Settings'!$A$3:$D$200,4,FALSE),I611),"")</f>
        <v/>
      </c>
      <c r="J611" s="16" t="n"/>
      <c r="K611" s="17" t="n"/>
      <c r="L611" s="8">
        <f>IFERROR(IF(COUNTIF(A611:K611,"&lt;&gt;")=0,"",K611-TODAY()),"")</f>
        <v/>
      </c>
      <c r="M611" s="6">
        <f>IFERROR(IF(COUNTIF(A611:K611,"&lt;&gt;")=0,"",IF(K611&lt;TODAY(),"Expired",IF(K611&lt;=TODAY()+'Lists &amp; Settings'!$B$10,"Expiring Soon","OK"))),"" )</f>
        <v/>
      </c>
      <c r="N611" s="8">
        <f>IFERROR(IF(COUNTIF(A611:K611,"&lt;&gt;")=0,"", H611-SUMIFS(StockOut!$E:$E,StockOut!$B:$B,B611,StockOut!$C:$C,E611)), "" )</f>
        <v/>
      </c>
      <c r="O611" s="16">
        <f>IFERROR(IF(N611="","",N611*J611),"")</f>
        <v/>
      </c>
      <c r="P611" s="6" t="n"/>
    </row>
    <row r="612">
      <c r="A612" s="17" t="n"/>
      <c r="B612" s="6" t="n"/>
      <c r="C612" s="6">
        <f>IFERROR(VLOOKUP(B612,'Lists &amp; Settings'!$A$3:$D$200,2,FALSE),"")</f>
        <v/>
      </c>
      <c r="D612" s="6">
        <f>IFERROR(VLOOKUP(B612,'Lists &amp; Settings'!$A$3:$D$200,3,FALSE),"")</f>
        <v/>
      </c>
      <c r="E612" s="6" t="n"/>
      <c r="F612" s="6" t="n"/>
      <c r="G612" s="6" t="n"/>
      <c r="H612" s="6" t="n"/>
      <c r="I612" s="6">
        <f>IFERROR(IF(I612="",""&amp;VLOOKUP(B612,'Lists &amp; Settings'!$A$3:$D$200,4,FALSE),I612),"")</f>
        <v/>
      </c>
      <c r="J612" s="16" t="n"/>
      <c r="K612" s="17" t="n"/>
      <c r="L612" s="8">
        <f>IFERROR(IF(COUNTIF(A612:K612,"&lt;&gt;")=0,"",K612-TODAY()),"")</f>
        <v/>
      </c>
      <c r="M612" s="6">
        <f>IFERROR(IF(COUNTIF(A612:K612,"&lt;&gt;")=0,"",IF(K612&lt;TODAY(),"Expired",IF(K612&lt;=TODAY()+'Lists &amp; Settings'!$B$10,"Expiring Soon","OK"))),"" )</f>
        <v/>
      </c>
      <c r="N612" s="8">
        <f>IFERROR(IF(COUNTIF(A612:K612,"&lt;&gt;")=0,"", H612-SUMIFS(StockOut!$E:$E,StockOut!$B:$B,B612,StockOut!$C:$C,E612)), "" )</f>
        <v/>
      </c>
      <c r="O612" s="16">
        <f>IFERROR(IF(N612="","",N612*J612),"")</f>
        <v/>
      </c>
      <c r="P612" s="6" t="n"/>
    </row>
    <row r="613">
      <c r="A613" s="17" t="n"/>
      <c r="B613" s="6" t="n"/>
      <c r="C613" s="6">
        <f>IFERROR(VLOOKUP(B613,'Lists &amp; Settings'!$A$3:$D$200,2,FALSE),"")</f>
        <v/>
      </c>
      <c r="D613" s="6">
        <f>IFERROR(VLOOKUP(B613,'Lists &amp; Settings'!$A$3:$D$200,3,FALSE),"")</f>
        <v/>
      </c>
      <c r="E613" s="6" t="n"/>
      <c r="F613" s="6" t="n"/>
      <c r="G613" s="6" t="n"/>
      <c r="H613" s="6" t="n"/>
      <c r="I613" s="6">
        <f>IFERROR(IF(I613="",""&amp;VLOOKUP(B613,'Lists &amp; Settings'!$A$3:$D$200,4,FALSE),I613),"")</f>
        <v/>
      </c>
      <c r="J613" s="16" t="n"/>
      <c r="K613" s="17" t="n"/>
      <c r="L613" s="8">
        <f>IFERROR(IF(COUNTIF(A613:K613,"&lt;&gt;")=0,"",K613-TODAY()),"")</f>
        <v/>
      </c>
      <c r="M613" s="6">
        <f>IFERROR(IF(COUNTIF(A613:K613,"&lt;&gt;")=0,"",IF(K613&lt;TODAY(),"Expired",IF(K613&lt;=TODAY()+'Lists &amp; Settings'!$B$10,"Expiring Soon","OK"))),"" )</f>
        <v/>
      </c>
      <c r="N613" s="8">
        <f>IFERROR(IF(COUNTIF(A613:K613,"&lt;&gt;")=0,"", H613-SUMIFS(StockOut!$E:$E,StockOut!$B:$B,B613,StockOut!$C:$C,E613)), "" )</f>
        <v/>
      </c>
      <c r="O613" s="16">
        <f>IFERROR(IF(N613="","",N613*J613),"")</f>
        <v/>
      </c>
      <c r="P613" s="6" t="n"/>
    </row>
    <row r="614">
      <c r="A614" s="17" t="n"/>
      <c r="B614" s="6" t="n"/>
      <c r="C614" s="6">
        <f>IFERROR(VLOOKUP(B614,'Lists &amp; Settings'!$A$3:$D$200,2,FALSE),"")</f>
        <v/>
      </c>
      <c r="D614" s="6">
        <f>IFERROR(VLOOKUP(B614,'Lists &amp; Settings'!$A$3:$D$200,3,FALSE),"")</f>
        <v/>
      </c>
      <c r="E614" s="6" t="n"/>
      <c r="F614" s="6" t="n"/>
      <c r="G614" s="6" t="n"/>
      <c r="H614" s="6" t="n"/>
      <c r="I614" s="6">
        <f>IFERROR(IF(I614="",""&amp;VLOOKUP(B614,'Lists &amp; Settings'!$A$3:$D$200,4,FALSE),I614),"")</f>
        <v/>
      </c>
      <c r="J614" s="16" t="n"/>
      <c r="K614" s="17" t="n"/>
      <c r="L614" s="8">
        <f>IFERROR(IF(COUNTIF(A614:K614,"&lt;&gt;")=0,"",K614-TODAY()),"")</f>
        <v/>
      </c>
      <c r="M614" s="6">
        <f>IFERROR(IF(COUNTIF(A614:K614,"&lt;&gt;")=0,"",IF(K614&lt;TODAY(),"Expired",IF(K614&lt;=TODAY()+'Lists &amp; Settings'!$B$10,"Expiring Soon","OK"))),"" )</f>
        <v/>
      </c>
      <c r="N614" s="8">
        <f>IFERROR(IF(COUNTIF(A614:K614,"&lt;&gt;")=0,"", H614-SUMIFS(StockOut!$E:$E,StockOut!$B:$B,B614,StockOut!$C:$C,E614)), "" )</f>
        <v/>
      </c>
      <c r="O614" s="16">
        <f>IFERROR(IF(N614="","",N614*J614),"")</f>
        <v/>
      </c>
      <c r="P614" s="6" t="n"/>
    </row>
    <row r="615">
      <c r="A615" s="17" t="n"/>
      <c r="B615" s="6" t="n"/>
      <c r="C615" s="6">
        <f>IFERROR(VLOOKUP(B615,'Lists &amp; Settings'!$A$3:$D$200,2,FALSE),"")</f>
        <v/>
      </c>
      <c r="D615" s="6">
        <f>IFERROR(VLOOKUP(B615,'Lists &amp; Settings'!$A$3:$D$200,3,FALSE),"")</f>
        <v/>
      </c>
      <c r="E615" s="6" t="n"/>
      <c r="F615" s="6" t="n"/>
      <c r="G615" s="6" t="n"/>
      <c r="H615" s="6" t="n"/>
      <c r="I615" s="6">
        <f>IFERROR(IF(I615="",""&amp;VLOOKUP(B615,'Lists &amp; Settings'!$A$3:$D$200,4,FALSE),I615),"")</f>
        <v/>
      </c>
      <c r="J615" s="16" t="n"/>
      <c r="K615" s="17" t="n"/>
      <c r="L615" s="8">
        <f>IFERROR(IF(COUNTIF(A615:K615,"&lt;&gt;")=0,"",K615-TODAY()),"")</f>
        <v/>
      </c>
      <c r="M615" s="6">
        <f>IFERROR(IF(COUNTIF(A615:K615,"&lt;&gt;")=0,"",IF(K615&lt;TODAY(),"Expired",IF(K615&lt;=TODAY()+'Lists &amp; Settings'!$B$10,"Expiring Soon","OK"))),"" )</f>
        <v/>
      </c>
      <c r="N615" s="8">
        <f>IFERROR(IF(COUNTIF(A615:K615,"&lt;&gt;")=0,"", H615-SUMIFS(StockOut!$E:$E,StockOut!$B:$B,B615,StockOut!$C:$C,E615)), "" )</f>
        <v/>
      </c>
      <c r="O615" s="16">
        <f>IFERROR(IF(N615="","",N615*J615),"")</f>
        <v/>
      </c>
      <c r="P615" s="6" t="n"/>
    </row>
    <row r="616">
      <c r="A616" s="17" t="n"/>
      <c r="B616" s="6" t="n"/>
      <c r="C616" s="6">
        <f>IFERROR(VLOOKUP(B616,'Lists &amp; Settings'!$A$3:$D$200,2,FALSE),"")</f>
        <v/>
      </c>
      <c r="D616" s="6">
        <f>IFERROR(VLOOKUP(B616,'Lists &amp; Settings'!$A$3:$D$200,3,FALSE),"")</f>
        <v/>
      </c>
      <c r="E616" s="6" t="n"/>
      <c r="F616" s="6" t="n"/>
      <c r="G616" s="6" t="n"/>
      <c r="H616" s="6" t="n"/>
      <c r="I616" s="6">
        <f>IFERROR(IF(I616="",""&amp;VLOOKUP(B616,'Lists &amp; Settings'!$A$3:$D$200,4,FALSE),I616),"")</f>
        <v/>
      </c>
      <c r="J616" s="16" t="n"/>
      <c r="K616" s="17" t="n"/>
      <c r="L616" s="8">
        <f>IFERROR(IF(COUNTIF(A616:K616,"&lt;&gt;")=0,"",K616-TODAY()),"")</f>
        <v/>
      </c>
      <c r="M616" s="6">
        <f>IFERROR(IF(COUNTIF(A616:K616,"&lt;&gt;")=0,"",IF(K616&lt;TODAY(),"Expired",IF(K616&lt;=TODAY()+'Lists &amp; Settings'!$B$10,"Expiring Soon","OK"))),"" )</f>
        <v/>
      </c>
      <c r="N616" s="8">
        <f>IFERROR(IF(COUNTIF(A616:K616,"&lt;&gt;")=0,"", H616-SUMIFS(StockOut!$E:$E,StockOut!$B:$B,B616,StockOut!$C:$C,E616)), "" )</f>
        <v/>
      </c>
      <c r="O616" s="16">
        <f>IFERROR(IF(N616="","",N616*J616),"")</f>
        <v/>
      </c>
      <c r="P616" s="6" t="n"/>
    </row>
    <row r="617">
      <c r="A617" s="17" t="n"/>
      <c r="B617" s="6" t="n"/>
      <c r="C617" s="6">
        <f>IFERROR(VLOOKUP(B617,'Lists &amp; Settings'!$A$3:$D$200,2,FALSE),"")</f>
        <v/>
      </c>
      <c r="D617" s="6">
        <f>IFERROR(VLOOKUP(B617,'Lists &amp; Settings'!$A$3:$D$200,3,FALSE),"")</f>
        <v/>
      </c>
      <c r="E617" s="6" t="n"/>
      <c r="F617" s="6" t="n"/>
      <c r="G617" s="6" t="n"/>
      <c r="H617" s="6" t="n"/>
      <c r="I617" s="6">
        <f>IFERROR(IF(I617="",""&amp;VLOOKUP(B617,'Lists &amp; Settings'!$A$3:$D$200,4,FALSE),I617),"")</f>
        <v/>
      </c>
      <c r="J617" s="16" t="n"/>
      <c r="K617" s="17" t="n"/>
      <c r="L617" s="8">
        <f>IFERROR(IF(COUNTIF(A617:K617,"&lt;&gt;")=0,"",K617-TODAY()),"")</f>
        <v/>
      </c>
      <c r="M617" s="6">
        <f>IFERROR(IF(COUNTIF(A617:K617,"&lt;&gt;")=0,"",IF(K617&lt;TODAY(),"Expired",IF(K617&lt;=TODAY()+'Lists &amp; Settings'!$B$10,"Expiring Soon","OK"))),"" )</f>
        <v/>
      </c>
      <c r="N617" s="8">
        <f>IFERROR(IF(COUNTIF(A617:K617,"&lt;&gt;")=0,"", H617-SUMIFS(StockOut!$E:$E,StockOut!$B:$B,B617,StockOut!$C:$C,E617)), "" )</f>
        <v/>
      </c>
      <c r="O617" s="16">
        <f>IFERROR(IF(N617="","",N617*J617),"")</f>
        <v/>
      </c>
      <c r="P617" s="6" t="n"/>
    </row>
    <row r="618">
      <c r="A618" s="17" t="n"/>
      <c r="B618" s="6" t="n"/>
      <c r="C618" s="6">
        <f>IFERROR(VLOOKUP(B618,'Lists &amp; Settings'!$A$3:$D$200,2,FALSE),"")</f>
        <v/>
      </c>
      <c r="D618" s="6">
        <f>IFERROR(VLOOKUP(B618,'Lists &amp; Settings'!$A$3:$D$200,3,FALSE),"")</f>
        <v/>
      </c>
      <c r="E618" s="6" t="n"/>
      <c r="F618" s="6" t="n"/>
      <c r="G618" s="6" t="n"/>
      <c r="H618" s="6" t="n"/>
      <c r="I618" s="6">
        <f>IFERROR(IF(I618="",""&amp;VLOOKUP(B618,'Lists &amp; Settings'!$A$3:$D$200,4,FALSE),I618),"")</f>
        <v/>
      </c>
      <c r="J618" s="16" t="n"/>
      <c r="K618" s="17" t="n"/>
      <c r="L618" s="8">
        <f>IFERROR(IF(COUNTIF(A618:K618,"&lt;&gt;")=0,"",K618-TODAY()),"")</f>
        <v/>
      </c>
      <c r="M618" s="6">
        <f>IFERROR(IF(COUNTIF(A618:K618,"&lt;&gt;")=0,"",IF(K618&lt;TODAY(),"Expired",IF(K618&lt;=TODAY()+'Lists &amp; Settings'!$B$10,"Expiring Soon","OK"))),"" )</f>
        <v/>
      </c>
      <c r="N618" s="8">
        <f>IFERROR(IF(COUNTIF(A618:K618,"&lt;&gt;")=0,"", H618-SUMIFS(StockOut!$E:$E,StockOut!$B:$B,B618,StockOut!$C:$C,E618)), "" )</f>
        <v/>
      </c>
      <c r="O618" s="16">
        <f>IFERROR(IF(N618="","",N618*J618),"")</f>
        <v/>
      </c>
      <c r="P618" s="6" t="n"/>
    </row>
    <row r="619">
      <c r="A619" s="17" t="n"/>
      <c r="B619" s="6" t="n"/>
      <c r="C619" s="6">
        <f>IFERROR(VLOOKUP(B619,'Lists &amp; Settings'!$A$3:$D$200,2,FALSE),"")</f>
        <v/>
      </c>
      <c r="D619" s="6">
        <f>IFERROR(VLOOKUP(B619,'Lists &amp; Settings'!$A$3:$D$200,3,FALSE),"")</f>
        <v/>
      </c>
      <c r="E619" s="6" t="n"/>
      <c r="F619" s="6" t="n"/>
      <c r="G619" s="6" t="n"/>
      <c r="H619" s="6" t="n"/>
      <c r="I619" s="6">
        <f>IFERROR(IF(I619="",""&amp;VLOOKUP(B619,'Lists &amp; Settings'!$A$3:$D$200,4,FALSE),I619),"")</f>
        <v/>
      </c>
      <c r="J619" s="16" t="n"/>
      <c r="K619" s="17" t="n"/>
      <c r="L619" s="8">
        <f>IFERROR(IF(COUNTIF(A619:K619,"&lt;&gt;")=0,"",K619-TODAY()),"")</f>
        <v/>
      </c>
      <c r="M619" s="6">
        <f>IFERROR(IF(COUNTIF(A619:K619,"&lt;&gt;")=0,"",IF(K619&lt;TODAY(),"Expired",IF(K619&lt;=TODAY()+'Lists &amp; Settings'!$B$10,"Expiring Soon","OK"))),"" )</f>
        <v/>
      </c>
      <c r="N619" s="8">
        <f>IFERROR(IF(COUNTIF(A619:K619,"&lt;&gt;")=0,"", H619-SUMIFS(StockOut!$E:$E,StockOut!$B:$B,B619,StockOut!$C:$C,E619)), "" )</f>
        <v/>
      </c>
      <c r="O619" s="16">
        <f>IFERROR(IF(N619="","",N619*J619),"")</f>
        <v/>
      </c>
      <c r="P619" s="6" t="n"/>
    </row>
    <row r="620">
      <c r="A620" s="17" t="n"/>
      <c r="B620" s="6" t="n"/>
      <c r="C620" s="6">
        <f>IFERROR(VLOOKUP(B620,'Lists &amp; Settings'!$A$3:$D$200,2,FALSE),"")</f>
        <v/>
      </c>
      <c r="D620" s="6">
        <f>IFERROR(VLOOKUP(B620,'Lists &amp; Settings'!$A$3:$D$200,3,FALSE),"")</f>
        <v/>
      </c>
      <c r="E620" s="6" t="n"/>
      <c r="F620" s="6" t="n"/>
      <c r="G620" s="6" t="n"/>
      <c r="H620" s="6" t="n"/>
      <c r="I620" s="6">
        <f>IFERROR(IF(I620="",""&amp;VLOOKUP(B620,'Lists &amp; Settings'!$A$3:$D$200,4,FALSE),I620),"")</f>
        <v/>
      </c>
      <c r="J620" s="16" t="n"/>
      <c r="K620" s="17" t="n"/>
      <c r="L620" s="8">
        <f>IFERROR(IF(COUNTIF(A620:K620,"&lt;&gt;")=0,"",K620-TODAY()),"")</f>
        <v/>
      </c>
      <c r="M620" s="6">
        <f>IFERROR(IF(COUNTIF(A620:K620,"&lt;&gt;")=0,"",IF(K620&lt;TODAY(),"Expired",IF(K620&lt;=TODAY()+'Lists &amp; Settings'!$B$10,"Expiring Soon","OK"))),"" )</f>
        <v/>
      </c>
      <c r="N620" s="8">
        <f>IFERROR(IF(COUNTIF(A620:K620,"&lt;&gt;")=0,"", H620-SUMIFS(StockOut!$E:$E,StockOut!$B:$B,B620,StockOut!$C:$C,E620)), "" )</f>
        <v/>
      </c>
      <c r="O620" s="16">
        <f>IFERROR(IF(N620="","",N620*J620),"")</f>
        <v/>
      </c>
      <c r="P620" s="6" t="n"/>
    </row>
    <row r="621">
      <c r="A621" s="17" t="n"/>
      <c r="B621" s="6" t="n"/>
      <c r="C621" s="6">
        <f>IFERROR(VLOOKUP(B621,'Lists &amp; Settings'!$A$3:$D$200,2,FALSE),"")</f>
        <v/>
      </c>
      <c r="D621" s="6">
        <f>IFERROR(VLOOKUP(B621,'Lists &amp; Settings'!$A$3:$D$200,3,FALSE),"")</f>
        <v/>
      </c>
      <c r="E621" s="6" t="n"/>
      <c r="F621" s="6" t="n"/>
      <c r="G621" s="6" t="n"/>
      <c r="H621" s="6" t="n"/>
      <c r="I621" s="6">
        <f>IFERROR(IF(I621="",""&amp;VLOOKUP(B621,'Lists &amp; Settings'!$A$3:$D$200,4,FALSE),I621),"")</f>
        <v/>
      </c>
      <c r="J621" s="16" t="n"/>
      <c r="K621" s="17" t="n"/>
      <c r="L621" s="8">
        <f>IFERROR(IF(COUNTIF(A621:K621,"&lt;&gt;")=0,"",K621-TODAY()),"")</f>
        <v/>
      </c>
      <c r="M621" s="6">
        <f>IFERROR(IF(COUNTIF(A621:K621,"&lt;&gt;")=0,"",IF(K621&lt;TODAY(),"Expired",IF(K621&lt;=TODAY()+'Lists &amp; Settings'!$B$10,"Expiring Soon","OK"))),"" )</f>
        <v/>
      </c>
      <c r="N621" s="8">
        <f>IFERROR(IF(COUNTIF(A621:K621,"&lt;&gt;")=0,"", H621-SUMIFS(StockOut!$E:$E,StockOut!$B:$B,B621,StockOut!$C:$C,E621)), "" )</f>
        <v/>
      </c>
      <c r="O621" s="16">
        <f>IFERROR(IF(N621="","",N621*J621),"")</f>
        <v/>
      </c>
      <c r="P621" s="6" t="n"/>
    </row>
    <row r="622">
      <c r="A622" s="17" t="n"/>
      <c r="B622" s="6" t="n"/>
      <c r="C622" s="6">
        <f>IFERROR(VLOOKUP(B622,'Lists &amp; Settings'!$A$3:$D$200,2,FALSE),"")</f>
        <v/>
      </c>
      <c r="D622" s="6">
        <f>IFERROR(VLOOKUP(B622,'Lists &amp; Settings'!$A$3:$D$200,3,FALSE),"")</f>
        <v/>
      </c>
      <c r="E622" s="6" t="n"/>
      <c r="F622" s="6" t="n"/>
      <c r="G622" s="6" t="n"/>
      <c r="H622" s="6" t="n"/>
      <c r="I622" s="6">
        <f>IFERROR(IF(I622="",""&amp;VLOOKUP(B622,'Lists &amp; Settings'!$A$3:$D$200,4,FALSE),I622),"")</f>
        <v/>
      </c>
      <c r="J622" s="16" t="n"/>
      <c r="K622" s="17" t="n"/>
      <c r="L622" s="8">
        <f>IFERROR(IF(COUNTIF(A622:K622,"&lt;&gt;")=0,"",K622-TODAY()),"")</f>
        <v/>
      </c>
      <c r="M622" s="6">
        <f>IFERROR(IF(COUNTIF(A622:K622,"&lt;&gt;")=0,"",IF(K622&lt;TODAY(),"Expired",IF(K622&lt;=TODAY()+'Lists &amp; Settings'!$B$10,"Expiring Soon","OK"))),"" )</f>
        <v/>
      </c>
      <c r="N622" s="8">
        <f>IFERROR(IF(COUNTIF(A622:K622,"&lt;&gt;")=0,"", H622-SUMIFS(StockOut!$E:$E,StockOut!$B:$B,B622,StockOut!$C:$C,E622)), "" )</f>
        <v/>
      </c>
      <c r="O622" s="16">
        <f>IFERROR(IF(N622="","",N622*J622),"")</f>
        <v/>
      </c>
      <c r="P622" s="6" t="n"/>
    </row>
    <row r="623">
      <c r="A623" s="17" t="n"/>
      <c r="B623" s="6" t="n"/>
      <c r="C623" s="6">
        <f>IFERROR(VLOOKUP(B623,'Lists &amp; Settings'!$A$3:$D$200,2,FALSE),"")</f>
        <v/>
      </c>
      <c r="D623" s="6">
        <f>IFERROR(VLOOKUP(B623,'Lists &amp; Settings'!$A$3:$D$200,3,FALSE),"")</f>
        <v/>
      </c>
      <c r="E623" s="6" t="n"/>
      <c r="F623" s="6" t="n"/>
      <c r="G623" s="6" t="n"/>
      <c r="H623" s="6" t="n"/>
      <c r="I623" s="6">
        <f>IFERROR(IF(I623="",""&amp;VLOOKUP(B623,'Lists &amp; Settings'!$A$3:$D$200,4,FALSE),I623),"")</f>
        <v/>
      </c>
      <c r="J623" s="16" t="n"/>
      <c r="K623" s="17" t="n"/>
      <c r="L623" s="8">
        <f>IFERROR(IF(COUNTIF(A623:K623,"&lt;&gt;")=0,"",K623-TODAY()),"")</f>
        <v/>
      </c>
      <c r="M623" s="6">
        <f>IFERROR(IF(COUNTIF(A623:K623,"&lt;&gt;")=0,"",IF(K623&lt;TODAY(),"Expired",IF(K623&lt;=TODAY()+'Lists &amp; Settings'!$B$10,"Expiring Soon","OK"))),"" )</f>
        <v/>
      </c>
      <c r="N623" s="8">
        <f>IFERROR(IF(COUNTIF(A623:K623,"&lt;&gt;")=0,"", H623-SUMIFS(StockOut!$E:$E,StockOut!$B:$B,B623,StockOut!$C:$C,E623)), "" )</f>
        <v/>
      </c>
      <c r="O623" s="16">
        <f>IFERROR(IF(N623="","",N623*J623),"")</f>
        <v/>
      </c>
      <c r="P623" s="6" t="n"/>
    </row>
    <row r="624">
      <c r="A624" s="17" t="n"/>
      <c r="B624" s="6" t="n"/>
      <c r="C624" s="6">
        <f>IFERROR(VLOOKUP(B624,'Lists &amp; Settings'!$A$3:$D$200,2,FALSE),"")</f>
        <v/>
      </c>
      <c r="D624" s="6">
        <f>IFERROR(VLOOKUP(B624,'Lists &amp; Settings'!$A$3:$D$200,3,FALSE),"")</f>
        <v/>
      </c>
      <c r="E624" s="6" t="n"/>
      <c r="F624" s="6" t="n"/>
      <c r="G624" s="6" t="n"/>
      <c r="H624" s="6" t="n"/>
      <c r="I624" s="6">
        <f>IFERROR(IF(I624="",""&amp;VLOOKUP(B624,'Lists &amp; Settings'!$A$3:$D$200,4,FALSE),I624),"")</f>
        <v/>
      </c>
      <c r="J624" s="16" t="n"/>
      <c r="K624" s="17" t="n"/>
      <c r="L624" s="8">
        <f>IFERROR(IF(COUNTIF(A624:K624,"&lt;&gt;")=0,"",K624-TODAY()),"")</f>
        <v/>
      </c>
      <c r="M624" s="6">
        <f>IFERROR(IF(COUNTIF(A624:K624,"&lt;&gt;")=0,"",IF(K624&lt;TODAY(),"Expired",IF(K624&lt;=TODAY()+'Lists &amp; Settings'!$B$10,"Expiring Soon","OK"))),"" )</f>
        <v/>
      </c>
      <c r="N624" s="8">
        <f>IFERROR(IF(COUNTIF(A624:K624,"&lt;&gt;")=0,"", H624-SUMIFS(StockOut!$E:$E,StockOut!$B:$B,B624,StockOut!$C:$C,E624)), "" )</f>
        <v/>
      </c>
      <c r="O624" s="16">
        <f>IFERROR(IF(N624="","",N624*J624),"")</f>
        <v/>
      </c>
      <c r="P624" s="6" t="n"/>
    </row>
    <row r="625">
      <c r="A625" s="17" t="n"/>
      <c r="B625" s="6" t="n"/>
      <c r="C625" s="6">
        <f>IFERROR(VLOOKUP(B625,'Lists &amp; Settings'!$A$3:$D$200,2,FALSE),"")</f>
        <v/>
      </c>
      <c r="D625" s="6">
        <f>IFERROR(VLOOKUP(B625,'Lists &amp; Settings'!$A$3:$D$200,3,FALSE),"")</f>
        <v/>
      </c>
      <c r="E625" s="6" t="n"/>
      <c r="F625" s="6" t="n"/>
      <c r="G625" s="6" t="n"/>
      <c r="H625" s="6" t="n"/>
      <c r="I625" s="6">
        <f>IFERROR(IF(I625="",""&amp;VLOOKUP(B625,'Lists &amp; Settings'!$A$3:$D$200,4,FALSE),I625),"")</f>
        <v/>
      </c>
      <c r="J625" s="16" t="n"/>
      <c r="K625" s="17" t="n"/>
      <c r="L625" s="8">
        <f>IFERROR(IF(COUNTIF(A625:K625,"&lt;&gt;")=0,"",K625-TODAY()),"")</f>
        <v/>
      </c>
      <c r="M625" s="6">
        <f>IFERROR(IF(COUNTIF(A625:K625,"&lt;&gt;")=0,"",IF(K625&lt;TODAY(),"Expired",IF(K625&lt;=TODAY()+'Lists &amp; Settings'!$B$10,"Expiring Soon","OK"))),"" )</f>
        <v/>
      </c>
      <c r="N625" s="8">
        <f>IFERROR(IF(COUNTIF(A625:K625,"&lt;&gt;")=0,"", H625-SUMIFS(StockOut!$E:$E,StockOut!$B:$B,B625,StockOut!$C:$C,E625)), "" )</f>
        <v/>
      </c>
      <c r="O625" s="16">
        <f>IFERROR(IF(N625="","",N625*J625),"")</f>
        <v/>
      </c>
      <c r="P625" s="6" t="n"/>
    </row>
    <row r="626">
      <c r="A626" s="17" t="n"/>
      <c r="B626" s="6" t="n"/>
      <c r="C626" s="6">
        <f>IFERROR(VLOOKUP(B626,'Lists &amp; Settings'!$A$3:$D$200,2,FALSE),"")</f>
        <v/>
      </c>
      <c r="D626" s="6">
        <f>IFERROR(VLOOKUP(B626,'Lists &amp; Settings'!$A$3:$D$200,3,FALSE),"")</f>
        <v/>
      </c>
      <c r="E626" s="6" t="n"/>
      <c r="F626" s="6" t="n"/>
      <c r="G626" s="6" t="n"/>
      <c r="H626" s="6" t="n"/>
      <c r="I626" s="6">
        <f>IFERROR(IF(I626="",""&amp;VLOOKUP(B626,'Lists &amp; Settings'!$A$3:$D$200,4,FALSE),I626),"")</f>
        <v/>
      </c>
      <c r="J626" s="16" t="n"/>
      <c r="K626" s="17" t="n"/>
      <c r="L626" s="8">
        <f>IFERROR(IF(COUNTIF(A626:K626,"&lt;&gt;")=0,"",K626-TODAY()),"")</f>
        <v/>
      </c>
      <c r="M626" s="6">
        <f>IFERROR(IF(COUNTIF(A626:K626,"&lt;&gt;")=0,"",IF(K626&lt;TODAY(),"Expired",IF(K626&lt;=TODAY()+'Lists &amp; Settings'!$B$10,"Expiring Soon","OK"))),"" )</f>
        <v/>
      </c>
      <c r="N626" s="8">
        <f>IFERROR(IF(COUNTIF(A626:K626,"&lt;&gt;")=0,"", H626-SUMIFS(StockOut!$E:$E,StockOut!$B:$B,B626,StockOut!$C:$C,E626)), "" )</f>
        <v/>
      </c>
      <c r="O626" s="16">
        <f>IFERROR(IF(N626="","",N626*J626),"")</f>
        <v/>
      </c>
      <c r="P626" s="6" t="n"/>
    </row>
    <row r="627">
      <c r="A627" s="17" t="n"/>
      <c r="B627" s="6" t="n"/>
      <c r="C627" s="6">
        <f>IFERROR(VLOOKUP(B627,'Lists &amp; Settings'!$A$3:$D$200,2,FALSE),"")</f>
        <v/>
      </c>
      <c r="D627" s="6">
        <f>IFERROR(VLOOKUP(B627,'Lists &amp; Settings'!$A$3:$D$200,3,FALSE),"")</f>
        <v/>
      </c>
      <c r="E627" s="6" t="n"/>
      <c r="F627" s="6" t="n"/>
      <c r="G627" s="6" t="n"/>
      <c r="H627" s="6" t="n"/>
      <c r="I627" s="6">
        <f>IFERROR(IF(I627="",""&amp;VLOOKUP(B627,'Lists &amp; Settings'!$A$3:$D$200,4,FALSE),I627),"")</f>
        <v/>
      </c>
      <c r="J627" s="16" t="n"/>
      <c r="K627" s="17" t="n"/>
      <c r="L627" s="8">
        <f>IFERROR(IF(COUNTIF(A627:K627,"&lt;&gt;")=0,"",K627-TODAY()),"")</f>
        <v/>
      </c>
      <c r="M627" s="6">
        <f>IFERROR(IF(COUNTIF(A627:K627,"&lt;&gt;")=0,"",IF(K627&lt;TODAY(),"Expired",IF(K627&lt;=TODAY()+'Lists &amp; Settings'!$B$10,"Expiring Soon","OK"))),"" )</f>
        <v/>
      </c>
      <c r="N627" s="8">
        <f>IFERROR(IF(COUNTIF(A627:K627,"&lt;&gt;")=0,"", H627-SUMIFS(StockOut!$E:$E,StockOut!$B:$B,B627,StockOut!$C:$C,E627)), "" )</f>
        <v/>
      </c>
      <c r="O627" s="16">
        <f>IFERROR(IF(N627="","",N627*J627),"")</f>
        <v/>
      </c>
      <c r="P627" s="6" t="n"/>
    </row>
    <row r="628">
      <c r="A628" s="17" t="n"/>
      <c r="B628" s="6" t="n"/>
      <c r="C628" s="6">
        <f>IFERROR(VLOOKUP(B628,'Lists &amp; Settings'!$A$3:$D$200,2,FALSE),"")</f>
        <v/>
      </c>
      <c r="D628" s="6">
        <f>IFERROR(VLOOKUP(B628,'Lists &amp; Settings'!$A$3:$D$200,3,FALSE),"")</f>
        <v/>
      </c>
      <c r="E628" s="6" t="n"/>
      <c r="F628" s="6" t="n"/>
      <c r="G628" s="6" t="n"/>
      <c r="H628" s="6" t="n"/>
      <c r="I628" s="6">
        <f>IFERROR(IF(I628="",""&amp;VLOOKUP(B628,'Lists &amp; Settings'!$A$3:$D$200,4,FALSE),I628),"")</f>
        <v/>
      </c>
      <c r="J628" s="16" t="n"/>
      <c r="K628" s="17" t="n"/>
      <c r="L628" s="8">
        <f>IFERROR(IF(COUNTIF(A628:K628,"&lt;&gt;")=0,"",K628-TODAY()),"")</f>
        <v/>
      </c>
      <c r="M628" s="6">
        <f>IFERROR(IF(COUNTIF(A628:K628,"&lt;&gt;")=0,"",IF(K628&lt;TODAY(),"Expired",IF(K628&lt;=TODAY()+'Lists &amp; Settings'!$B$10,"Expiring Soon","OK"))),"" )</f>
        <v/>
      </c>
      <c r="N628" s="8">
        <f>IFERROR(IF(COUNTIF(A628:K628,"&lt;&gt;")=0,"", H628-SUMIFS(StockOut!$E:$E,StockOut!$B:$B,B628,StockOut!$C:$C,E628)), "" )</f>
        <v/>
      </c>
      <c r="O628" s="16">
        <f>IFERROR(IF(N628="","",N628*J628),"")</f>
        <v/>
      </c>
      <c r="P628" s="6" t="n"/>
    </row>
    <row r="629">
      <c r="A629" s="17" t="n"/>
      <c r="B629" s="6" t="n"/>
      <c r="C629" s="6">
        <f>IFERROR(VLOOKUP(B629,'Lists &amp; Settings'!$A$3:$D$200,2,FALSE),"")</f>
        <v/>
      </c>
      <c r="D629" s="6">
        <f>IFERROR(VLOOKUP(B629,'Lists &amp; Settings'!$A$3:$D$200,3,FALSE),"")</f>
        <v/>
      </c>
      <c r="E629" s="6" t="n"/>
      <c r="F629" s="6" t="n"/>
      <c r="G629" s="6" t="n"/>
      <c r="H629" s="6" t="n"/>
      <c r="I629" s="6">
        <f>IFERROR(IF(I629="",""&amp;VLOOKUP(B629,'Lists &amp; Settings'!$A$3:$D$200,4,FALSE),I629),"")</f>
        <v/>
      </c>
      <c r="J629" s="16" t="n"/>
      <c r="K629" s="17" t="n"/>
      <c r="L629" s="8">
        <f>IFERROR(IF(COUNTIF(A629:K629,"&lt;&gt;")=0,"",K629-TODAY()),"")</f>
        <v/>
      </c>
      <c r="M629" s="6">
        <f>IFERROR(IF(COUNTIF(A629:K629,"&lt;&gt;")=0,"",IF(K629&lt;TODAY(),"Expired",IF(K629&lt;=TODAY()+'Lists &amp; Settings'!$B$10,"Expiring Soon","OK"))),"" )</f>
        <v/>
      </c>
      <c r="N629" s="8">
        <f>IFERROR(IF(COUNTIF(A629:K629,"&lt;&gt;")=0,"", H629-SUMIFS(StockOut!$E:$E,StockOut!$B:$B,B629,StockOut!$C:$C,E629)), "" )</f>
        <v/>
      </c>
      <c r="O629" s="16">
        <f>IFERROR(IF(N629="","",N629*J629),"")</f>
        <v/>
      </c>
      <c r="P629" s="6" t="n"/>
    </row>
    <row r="630">
      <c r="A630" s="17" t="n"/>
      <c r="B630" s="6" t="n"/>
      <c r="C630" s="6">
        <f>IFERROR(VLOOKUP(B630,'Lists &amp; Settings'!$A$3:$D$200,2,FALSE),"")</f>
        <v/>
      </c>
      <c r="D630" s="6">
        <f>IFERROR(VLOOKUP(B630,'Lists &amp; Settings'!$A$3:$D$200,3,FALSE),"")</f>
        <v/>
      </c>
      <c r="E630" s="6" t="n"/>
      <c r="F630" s="6" t="n"/>
      <c r="G630" s="6" t="n"/>
      <c r="H630" s="6" t="n"/>
      <c r="I630" s="6">
        <f>IFERROR(IF(I630="",""&amp;VLOOKUP(B630,'Lists &amp; Settings'!$A$3:$D$200,4,FALSE),I630),"")</f>
        <v/>
      </c>
      <c r="J630" s="16" t="n"/>
      <c r="K630" s="17" t="n"/>
      <c r="L630" s="8">
        <f>IFERROR(IF(COUNTIF(A630:K630,"&lt;&gt;")=0,"",K630-TODAY()),"")</f>
        <v/>
      </c>
      <c r="M630" s="6">
        <f>IFERROR(IF(COUNTIF(A630:K630,"&lt;&gt;")=0,"",IF(K630&lt;TODAY(),"Expired",IF(K630&lt;=TODAY()+'Lists &amp; Settings'!$B$10,"Expiring Soon","OK"))),"" )</f>
        <v/>
      </c>
      <c r="N630" s="8">
        <f>IFERROR(IF(COUNTIF(A630:K630,"&lt;&gt;")=0,"", H630-SUMIFS(StockOut!$E:$E,StockOut!$B:$B,B630,StockOut!$C:$C,E630)), "" )</f>
        <v/>
      </c>
      <c r="O630" s="16">
        <f>IFERROR(IF(N630="","",N630*J630),"")</f>
        <v/>
      </c>
      <c r="P630" s="6" t="n"/>
    </row>
    <row r="631">
      <c r="A631" s="17" t="n"/>
      <c r="B631" s="6" t="n"/>
      <c r="C631" s="6">
        <f>IFERROR(VLOOKUP(B631,'Lists &amp; Settings'!$A$3:$D$200,2,FALSE),"")</f>
        <v/>
      </c>
      <c r="D631" s="6">
        <f>IFERROR(VLOOKUP(B631,'Lists &amp; Settings'!$A$3:$D$200,3,FALSE),"")</f>
        <v/>
      </c>
      <c r="E631" s="6" t="n"/>
      <c r="F631" s="6" t="n"/>
      <c r="G631" s="6" t="n"/>
      <c r="H631" s="6" t="n"/>
      <c r="I631" s="6">
        <f>IFERROR(IF(I631="",""&amp;VLOOKUP(B631,'Lists &amp; Settings'!$A$3:$D$200,4,FALSE),I631),"")</f>
        <v/>
      </c>
      <c r="J631" s="16" t="n"/>
      <c r="K631" s="17" t="n"/>
      <c r="L631" s="8">
        <f>IFERROR(IF(COUNTIF(A631:K631,"&lt;&gt;")=0,"",K631-TODAY()),"")</f>
        <v/>
      </c>
      <c r="M631" s="6">
        <f>IFERROR(IF(COUNTIF(A631:K631,"&lt;&gt;")=0,"",IF(K631&lt;TODAY(),"Expired",IF(K631&lt;=TODAY()+'Lists &amp; Settings'!$B$10,"Expiring Soon","OK"))),"" )</f>
        <v/>
      </c>
      <c r="N631" s="8">
        <f>IFERROR(IF(COUNTIF(A631:K631,"&lt;&gt;")=0,"", H631-SUMIFS(StockOut!$E:$E,StockOut!$B:$B,B631,StockOut!$C:$C,E631)), "" )</f>
        <v/>
      </c>
      <c r="O631" s="16">
        <f>IFERROR(IF(N631="","",N631*J631),"")</f>
        <v/>
      </c>
      <c r="P631" s="6" t="n"/>
    </row>
    <row r="632">
      <c r="A632" s="17" t="n"/>
      <c r="B632" s="6" t="n"/>
      <c r="C632" s="6">
        <f>IFERROR(VLOOKUP(B632,'Lists &amp; Settings'!$A$3:$D$200,2,FALSE),"")</f>
        <v/>
      </c>
      <c r="D632" s="6">
        <f>IFERROR(VLOOKUP(B632,'Lists &amp; Settings'!$A$3:$D$200,3,FALSE),"")</f>
        <v/>
      </c>
      <c r="E632" s="6" t="n"/>
      <c r="F632" s="6" t="n"/>
      <c r="G632" s="6" t="n"/>
      <c r="H632" s="6" t="n"/>
      <c r="I632" s="6">
        <f>IFERROR(IF(I632="",""&amp;VLOOKUP(B632,'Lists &amp; Settings'!$A$3:$D$200,4,FALSE),I632),"")</f>
        <v/>
      </c>
      <c r="J632" s="16" t="n"/>
      <c r="K632" s="17" t="n"/>
      <c r="L632" s="8">
        <f>IFERROR(IF(COUNTIF(A632:K632,"&lt;&gt;")=0,"",K632-TODAY()),"")</f>
        <v/>
      </c>
      <c r="M632" s="6">
        <f>IFERROR(IF(COUNTIF(A632:K632,"&lt;&gt;")=0,"",IF(K632&lt;TODAY(),"Expired",IF(K632&lt;=TODAY()+'Lists &amp; Settings'!$B$10,"Expiring Soon","OK"))),"" )</f>
        <v/>
      </c>
      <c r="N632" s="8">
        <f>IFERROR(IF(COUNTIF(A632:K632,"&lt;&gt;")=0,"", H632-SUMIFS(StockOut!$E:$E,StockOut!$B:$B,B632,StockOut!$C:$C,E632)), "" )</f>
        <v/>
      </c>
      <c r="O632" s="16">
        <f>IFERROR(IF(N632="","",N632*J632),"")</f>
        <v/>
      </c>
      <c r="P632" s="6" t="n"/>
    </row>
    <row r="633">
      <c r="A633" s="17" t="n"/>
      <c r="B633" s="6" t="n"/>
      <c r="C633" s="6">
        <f>IFERROR(VLOOKUP(B633,'Lists &amp; Settings'!$A$3:$D$200,2,FALSE),"")</f>
        <v/>
      </c>
      <c r="D633" s="6">
        <f>IFERROR(VLOOKUP(B633,'Lists &amp; Settings'!$A$3:$D$200,3,FALSE),"")</f>
        <v/>
      </c>
      <c r="E633" s="6" t="n"/>
      <c r="F633" s="6" t="n"/>
      <c r="G633" s="6" t="n"/>
      <c r="H633" s="6" t="n"/>
      <c r="I633" s="6">
        <f>IFERROR(IF(I633="",""&amp;VLOOKUP(B633,'Lists &amp; Settings'!$A$3:$D$200,4,FALSE),I633),"")</f>
        <v/>
      </c>
      <c r="J633" s="16" t="n"/>
      <c r="K633" s="17" t="n"/>
      <c r="L633" s="8">
        <f>IFERROR(IF(COUNTIF(A633:K633,"&lt;&gt;")=0,"",K633-TODAY()),"")</f>
        <v/>
      </c>
      <c r="M633" s="6">
        <f>IFERROR(IF(COUNTIF(A633:K633,"&lt;&gt;")=0,"",IF(K633&lt;TODAY(),"Expired",IF(K633&lt;=TODAY()+'Lists &amp; Settings'!$B$10,"Expiring Soon","OK"))),"" )</f>
        <v/>
      </c>
      <c r="N633" s="8">
        <f>IFERROR(IF(COUNTIF(A633:K633,"&lt;&gt;")=0,"", H633-SUMIFS(StockOut!$E:$E,StockOut!$B:$B,B633,StockOut!$C:$C,E633)), "" )</f>
        <v/>
      </c>
      <c r="O633" s="16">
        <f>IFERROR(IF(N633="","",N633*J633),"")</f>
        <v/>
      </c>
      <c r="P633" s="6" t="n"/>
    </row>
    <row r="634">
      <c r="A634" s="17" t="n"/>
      <c r="B634" s="6" t="n"/>
      <c r="C634" s="6">
        <f>IFERROR(VLOOKUP(B634,'Lists &amp; Settings'!$A$3:$D$200,2,FALSE),"")</f>
        <v/>
      </c>
      <c r="D634" s="6">
        <f>IFERROR(VLOOKUP(B634,'Lists &amp; Settings'!$A$3:$D$200,3,FALSE),"")</f>
        <v/>
      </c>
      <c r="E634" s="6" t="n"/>
      <c r="F634" s="6" t="n"/>
      <c r="G634" s="6" t="n"/>
      <c r="H634" s="6" t="n"/>
      <c r="I634" s="6">
        <f>IFERROR(IF(I634="",""&amp;VLOOKUP(B634,'Lists &amp; Settings'!$A$3:$D$200,4,FALSE),I634),"")</f>
        <v/>
      </c>
      <c r="J634" s="16" t="n"/>
      <c r="K634" s="17" t="n"/>
      <c r="L634" s="8">
        <f>IFERROR(IF(COUNTIF(A634:K634,"&lt;&gt;")=0,"",K634-TODAY()),"")</f>
        <v/>
      </c>
      <c r="M634" s="6">
        <f>IFERROR(IF(COUNTIF(A634:K634,"&lt;&gt;")=0,"",IF(K634&lt;TODAY(),"Expired",IF(K634&lt;=TODAY()+'Lists &amp; Settings'!$B$10,"Expiring Soon","OK"))),"" )</f>
        <v/>
      </c>
      <c r="N634" s="8">
        <f>IFERROR(IF(COUNTIF(A634:K634,"&lt;&gt;")=0,"", H634-SUMIFS(StockOut!$E:$E,StockOut!$B:$B,B634,StockOut!$C:$C,E634)), "" )</f>
        <v/>
      </c>
      <c r="O634" s="16">
        <f>IFERROR(IF(N634="","",N634*J634),"")</f>
        <v/>
      </c>
      <c r="P634" s="6" t="n"/>
    </row>
    <row r="635">
      <c r="A635" s="17" t="n"/>
      <c r="B635" s="6" t="n"/>
      <c r="C635" s="6">
        <f>IFERROR(VLOOKUP(B635,'Lists &amp; Settings'!$A$3:$D$200,2,FALSE),"")</f>
        <v/>
      </c>
      <c r="D635" s="6">
        <f>IFERROR(VLOOKUP(B635,'Lists &amp; Settings'!$A$3:$D$200,3,FALSE),"")</f>
        <v/>
      </c>
      <c r="E635" s="6" t="n"/>
      <c r="F635" s="6" t="n"/>
      <c r="G635" s="6" t="n"/>
      <c r="H635" s="6" t="n"/>
      <c r="I635" s="6">
        <f>IFERROR(IF(I635="",""&amp;VLOOKUP(B635,'Lists &amp; Settings'!$A$3:$D$200,4,FALSE),I635),"")</f>
        <v/>
      </c>
      <c r="J635" s="16" t="n"/>
      <c r="K635" s="17" t="n"/>
      <c r="L635" s="8">
        <f>IFERROR(IF(COUNTIF(A635:K635,"&lt;&gt;")=0,"",K635-TODAY()),"")</f>
        <v/>
      </c>
      <c r="M635" s="6">
        <f>IFERROR(IF(COUNTIF(A635:K635,"&lt;&gt;")=0,"",IF(K635&lt;TODAY(),"Expired",IF(K635&lt;=TODAY()+'Lists &amp; Settings'!$B$10,"Expiring Soon","OK"))),"" )</f>
        <v/>
      </c>
      <c r="N635" s="8">
        <f>IFERROR(IF(COUNTIF(A635:K635,"&lt;&gt;")=0,"", H635-SUMIFS(StockOut!$E:$E,StockOut!$B:$B,B635,StockOut!$C:$C,E635)), "" )</f>
        <v/>
      </c>
      <c r="O635" s="16">
        <f>IFERROR(IF(N635="","",N635*J635),"")</f>
        <v/>
      </c>
      <c r="P635" s="6" t="n"/>
    </row>
    <row r="636">
      <c r="A636" s="17" t="n"/>
      <c r="B636" s="6" t="n"/>
      <c r="C636" s="6">
        <f>IFERROR(VLOOKUP(B636,'Lists &amp; Settings'!$A$3:$D$200,2,FALSE),"")</f>
        <v/>
      </c>
      <c r="D636" s="6">
        <f>IFERROR(VLOOKUP(B636,'Lists &amp; Settings'!$A$3:$D$200,3,FALSE),"")</f>
        <v/>
      </c>
      <c r="E636" s="6" t="n"/>
      <c r="F636" s="6" t="n"/>
      <c r="G636" s="6" t="n"/>
      <c r="H636" s="6" t="n"/>
      <c r="I636" s="6">
        <f>IFERROR(IF(I636="",""&amp;VLOOKUP(B636,'Lists &amp; Settings'!$A$3:$D$200,4,FALSE),I636),"")</f>
        <v/>
      </c>
      <c r="J636" s="16" t="n"/>
      <c r="K636" s="17" t="n"/>
      <c r="L636" s="8">
        <f>IFERROR(IF(COUNTIF(A636:K636,"&lt;&gt;")=0,"",K636-TODAY()),"")</f>
        <v/>
      </c>
      <c r="M636" s="6">
        <f>IFERROR(IF(COUNTIF(A636:K636,"&lt;&gt;")=0,"",IF(K636&lt;TODAY(),"Expired",IF(K636&lt;=TODAY()+'Lists &amp; Settings'!$B$10,"Expiring Soon","OK"))),"" )</f>
        <v/>
      </c>
      <c r="N636" s="8">
        <f>IFERROR(IF(COUNTIF(A636:K636,"&lt;&gt;")=0,"", H636-SUMIFS(StockOut!$E:$E,StockOut!$B:$B,B636,StockOut!$C:$C,E636)), "" )</f>
        <v/>
      </c>
      <c r="O636" s="16">
        <f>IFERROR(IF(N636="","",N636*J636),"")</f>
        <v/>
      </c>
      <c r="P636" s="6" t="n"/>
    </row>
    <row r="637">
      <c r="A637" s="17" t="n"/>
      <c r="B637" s="6" t="n"/>
      <c r="C637" s="6">
        <f>IFERROR(VLOOKUP(B637,'Lists &amp; Settings'!$A$3:$D$200,2,FALSE),"")</f>
        <v/>
      </c>
      <c r="D637" s="6">
        <f>IFERROR(VLOOKUP(B637,'Lists &amp; Settings'!$A$3:$D$200,3,FALSE),"")</f>
        <v/>
      </c>
      <c r="E637" s="6" t="n"/>
      <c r="F637" s="6" t="n"/>
      <c r="G637" s="6" t="n"/>
      <c r="H637" s="6" t="n"/>
      <c r="I637" s="6">
        <f>IFERROR(IF(I637="",""&amp;VLOOKUP(B637,'Lists &amp; Settings'!$A$3:$D$200,4,FALSE),I637),"")</f>
        <v/>
      </c>
      <c r="J637" s="16" t="n"/>
      <c r="K637" s="17" t="n"/>
      <c r="L637" s="8">
        <f>IFERROR(IF(COUNTIF(A637:K637,"&lt;&gt;")=0,"",K637-TODAY()),"")</f>
        <v/>
      </c>
      <c r="M637" s="6">
        <f>IFERROR(IF(COUNTIF(A637:K637,"&lt;&gt;")=0,"",IF(K637&lt;TODAY(),"Expired",IF(K637&lt;=TODAY()+'Lists &amp; Settings'!$B$10,"Expiring Soon","OK"))),"" )</f>
        <v/>
      </c>
      <c r="N637" s="8">
        <f>IFERROR(IF(COUNTIF(A637:K637,"&lt;&gt;")=0,"", H637-SUMIFS(StockOut!$E:$E,StockOut!$B:$B,B637,StockOut!$C:$C,E637)), "" )</f>
        <v/>
      </c>
      <c r="O637" s="16">
        <f>IFERROR(IF(N637="","",N637*J637),"")</f>
        <v/>
      </c>
      <c r="P637" s="6" t="n"/>
    </row>
    <row r="638">
      <c r="A638" s="17" t="n"/>
      <c r="B638" s="6" t="n"/>
      <c r="C638" s="6">
        <f>IFERROR(VLOOKUP(B638,'Lists &amp; Settings'!$A$3:$D$200,2,FALSE),"")</f>
        <v/>
      </c>
      <c r="D638" s="6">
        <f>IFERROR(VLOOKUP(B638,'Lists &amp; Settings'!$A$3:$D$200,3,FALSE),"")</f>
        <v/>
      </c>
      <c r="E638" s="6" t="n"/>
      <c r="F638" s="6" t="n"/>
      <c r="G638" s="6" t="n"/>
      <c r="H638" s="6" t="n"/>
      <c r="I638" s="6">
        <f>IFERROR(IF(I638="",""&amp;VLOOKUP(B638,'Lists &amp; Settings'!$A$3:$D$200,4,FALSE),I638),"")</f>
        <v/>
      </c>
      <c r="J638" s="16" t="n"/>
      <c r="K638" s="17" t="n"/>
      <c r="L638" s="8">
        <f>IFERROR(IF(COUNTIF(A638:K638,"&lt;&gt;")=0,"",K638-TODAY()),"")</f>
        <v/>
      </c>
      <c r="M638" s="6">
        <f>IFERROR(IF(COUNTIF(A638:K638,"&lt;&gt;")=0,"",IF(K638&lt;TODAY(),"Expired",IF(K638&lt;=TODAY()+'Lists &amp; Settings'!$B$10,"Expiring Soon","OK"))),"" )</f>
        <v/>
      </c>
      <c r="N638" s="8">
        <f>IFERROR(IF(COUNTIF(A638:K638,"&lt;&gt;")=0,"", H638-SUMIFS(StockOut!$E:$E,StockOut!$B:$B,B638,StockOut!$C:$C,E638)), "" )</f>
        <v/>
      </c>
      <c r="O638" s="16">
        <f>IFERROR(IF(N638="","",N638*J638),"")</f>
        <v/>
      </c>
      <c r="P638" s="6" t="n"/>
    </row>
    <row r="639">
      <c r="A639" s="17" t="n"/>
      <c r="B639" s="6" t="n"/>
      <c r="C639" s="6">
        <f>IFERROR(VLOOKUP(B639,'Lists &amp; Settings'!$A$3:$D$200,2,FALSE),"")</f>
        <v/>
      </c>
      <c r="D639" s="6">
        <f>IFERROR(VLOOKUP(B639,'Lists &amp; Settings'!$A$3:$D$200,3,FALSE),"")</f>
        <v/>
      </c>
      <c r="E639" s="6" t="n"/>
      <c r="F639" s="6" t="n"/>
      <c r="G639" s="6" t="n"/>
      <c r="H639" s="6" t="n"/>
      <c r="I639" s="6">
        <f>IFERROR(IF(I639="",""&amp;VLOOKUP(B639,'Lists &amp; Settings'!$A$3:$D$200,4,FALSE),I639),"")</f>
        <v/>
      </c>
      <c r="J639" s="16" t="n"/>
      <c r="K639" s="17" t="n"/>
      <c r="L639" s="8">
        <f>IFERROR(IF(COUNTIF(A639:K639,"&lt;&gt;")=0,"",K639-TODAY()),"")</f>
        <v/>
      </c>
      <c r="M639" s="6">
        <f>IFERROR(IF(COUNTIF(A639:K639,"&lt;&gt;")=0,"",IF(K639&lt;TODAY(),"Expired",IF(K639&lt;=TODAY()+'Lists &amp; Settings'!$B$10,"Expiring Soon","OK"))),"" )</f>
        <v/>
      </c>
      <c r="N639" s="8">
        <f>IFERROR(IF(COUNTIF(A639:K639,"&lt;&gt;")=0,"", H639-SUMIFS(StockOut!$E:$E,StockOut!$B:$B,B639,StockOut!$C:$C,E639)), "" )</f>
        <v/>
      </c>
      <c r="O639" s="16">
        <f>IFERROR(IF(N639="","",N639*J639),"")</f>
        <v/>
      </c>
      <c r="P639" s="6" t="n"/>
    </row>
    <row r="640">
      <c r="A640" s="17" t="n"/>
      <c r="B640" s="6" t="n"/>
      <c r="C640" s="6">
        <f>IFERROR(VLOOKUP(B640,'Lists &amp; Settings'!$A$3:$D$200,2,FALSE),"")</f>
        <v/>
      </c>
      <c r="D640" s="6">
        <f>IFERROR(VLOOKUP(B640,'Lists &amp; Settings'!$A$3:$D$200,3,FALSE),"")</f>
        <v/>
      </c>
      <c r="E640" s="6" t="n"/>
      <c r="F640" s="6" t="n"/>
      <c r="G640" s="6" t="n"/>
      <c r="H640" s="6" t="n"/>
      <c r="I640" s="6">
        <f>IFERROR(IF(I640="",""&amp;VLOOKUP(B640,'Lists &amp; Settings'!$A$3:$D$200,4,FALSE),I640),"")</f>
        <v/>
      </c>
      <c r="J640" s="16" t="n"/>
      <c r="K640" s="17" t="n"/>
      <c r="L640" s="8">
        <f>IFERROR(IF(COUNTIF(A640:K640,"&lt;&gt;")=0,"",K640-TODAY()),"")</f>
        <v/>
      </c>
      <c r="M640" s="6">
        <f>IFERROR(IF(COUNTIF(A640:K640,"&lt;&gt;")=0,"",IF(K640&lt;TODAY(),"Expired",IF(K640&lt;=TODAY()+'Lists &amp; Settings'!$B$10,"Expiring Soon","OK"))),"" )</f>
        <v/>
      </c>
      <c r="N640" s="8">
        <f>IFERROR(IF(COUNTIF(A640:K640,"&lt;&gt;")=0,"", H640-SUMIFS(StockOut!$E:$E,StockOut!$B:$B,B640,StockOut!$C:$C,E640)), "" )</f>
        <v/>
      </c>
      <c r="O640" s="16">
        <f>IFERROR(IF(N640="","",N640*J640),"")</f>
        <v/>
      </c>
      <c r="P640" s="6" t="n"/>
    </row>
    <row r="641">
      <c r="A641" s="17" t="n"/>
      <c r="B641" s="6" t="n"/>
      <c r="C641" s="6">
        <f>IFERROR(VLOOKUP(B641,'Lists &amp; Settings'!$A$3:$D$200,2,FALSE),"")</f>
        <v/>
      </c>
      <c r="D641" s="6">
        <f>IFERROR(VLOOKUP(B641,'Lists &amp; Settings'!$A$3:$D$200,3,FALSE),"")</f>
        <v/>
      </c>
      <c r="E641" s="6" t="n"/>
      <c r="F641" s="6" t="n"/>
      <c r="G641" s="6" t="n"/>
      <c r="H641" s="6" t="n"/>
      <c r="I641" s="6">
        <f>IFERROR(IF(I641="",""&amp;VLOOKUP(B641,'Lists &amp; Settings'!$A$3:$D$200,4,FALSE),I641),"")</f>
        <v/>
      </c>
      <c r="J641" s="16" t="n"/>
      <c r="K641" s="17" t="n"/>
      <c r="L641" s="8">
        <f>IFERROR(IF(COUNTIF(A641:K641,"&lt;&gt;")=0,"",K641-TODAY()),"")</f>
        <v/>
      </c>
      <c r="M641" s="6">
        <f>IFERROR(IF(COUNTIF(A641:K641,"&lt;&gt;")=0,"",IF(K641&lt;TODAY(),"Expired",IF(K641&lt;=TODAY()+'Lists &amp; Settings'!$B$10,"Expiring Soon","OK"))),"" )</f>
        <v/>
      </c>
      <c r="N641" s="8">
        <f>IFERROR(IF(COUNTIF(A641:K641,"&lt;&gt;")=0,"", H641-SUMIFS(StockOut!$E:$E,StockOut!$B:$B,B641,StockOut!$C:$C,E641)), "" )</f>
        <v/>
      </c>
      <c r="O641" s="16">
        <f>IFERROR(IF(N641="","",N641*J641),"")</f>
        <v/>
      </c>
      <c r="P641" s="6" t="n"/>
    </row>
    <row r="642">
      <c r="A642" s="17" t="n"/>
      <c r="B642" s="6" t="n"/>
      <c r="C642" s="6">
        <f>IFERROR(VLOOKUP(B642,'Lists &amp; Settings'!$A$3:$D$200,2,FALSE),"")</f>
        <v/>
      </c>
      <c r="D642" s="6">
        <f>IFERROR(VLOOKUP(B642,'Lists &amp; Settings'!$A$3:$D$200,3,FALSE),"")</f>
        <v/>
      </c>
      <c r="E642" s="6" t="n"/>
      <c r="F642" s="6" t="n"/>
      <c r="G642" s="6" t="n"/>
      <c r="H642" s="6" t="n"/>
      <c r="I642" s="6">
        <f>IFERROR(IF(I642="",""&amp;VLOOKUP(B642,'Lists &amp; Settings'!$A$3:$D$200,4,FALSE),I642),"")</f>
        <v/>
      </c>
      <c r="J642" s="16" t="n"/>
      <c r="K642" s="17" t="n"/>
      <c r="L642" s="8">
        <f>IFERROR(IF(COUNTIF(A642:K642,"&lt;&gt;")=0,"",K642-TODAY()),"")</f>
        <v/>
      </c>
      <c r="M642" s="6">
        <f>IFERROR(IF(COUNTIF(A642:K642,"&lt;&gt;")=0,"",IF(K642&lt;TODAY(),"Expired",IF(K642&lt;=TODAY()+'Lists &amp; Settings'!$B$10,"Expiring Soon","OK"))),"" )</f>
        <v/>
      </c>
      <c r="N642" s="8">
        <f>IFERROR(IF(COUNTIF(A642:K642,"&lt;&gt;")=0,"", H642-SUMIFS(StockOut!$E:$E,StockOut!$B:$B,B642,StockOut!$C:$C,E642)), "" )</f>
        <v/>
      </c>
      <c r="O642" s="16">
        <f>IFERROR(IF(N642="","",N642*J642),"")</f>
        <v/>
      </c>
      <c r="P642" s="6" t="n"/>
    </row>
    <row r="643">
      <c r="A643" s="17" t="n"/>
      <c r="B643" s="6" t="n"/>
      <c r="C643" s="6">
        <f>IFERROR(VLOOKUP(B643,'Lists &amp; Settings'!$A$3:$D$200,2,FALSE),"")</f>
        <v/>
      </c>
      <c r="D643" s="6">
        <f>IFERROR(VLOOKUP(B643,'Lists &amp; Settings'!$A$3:$D$200,3,FALSE),"")</f>
        <v/>
      </c>
      <c r="E643" s="6" t="n"/>
      <c r="F643" s="6" t="n"/>
      <c r="G643" s="6" t="n"/>
      <c r="H643" s="6" t="n"/>
      <c r="I643" s="6">
        <f>IFERROR(IF(I643="",""&amp;VLOOKUP(B643,'Lists &amp; Settings'!$A$3:$D$200,4,FALSE),I643),"")</f>
        <v/>
      </c>
      <c r="J643" s="16" t="n"/>
      <c r="K643" s="17" t="n"/>
      <c r="L643" s="8">
        <f>IFERROR(IF(COUNTIF(A643:K643,"&lt;&gt;")=0,"",K643-TODAY()),"")</f>
        <v/>
      </c>
      <c r="M643" s="6">
        <f>IFERROR(IF(COUNTIF(A643:K643,"&lt;&gt;")=0,"",IF(K643&lt;TODAY(),"Expired",IF(K643&lt;=TODAY()+'Lists &amp; Settings'!$B$10,"Expiring Soon","OK"))),"" )</f>
        <v/>
      </c>
      <c r="N643" s="8">
        <f>IFERROR(IF(COUNTIF(A643:K643,"&lt;&gt;")=0,"", H643-SUMIFS(StockOut!$E:$E,StockOut!$B:$B,B643,StockOut!$C:$C,E643)), "" )</f>
        <v/>
      </c>
      <c r="O643" s="16">
        <f>IFERROR(IF(N643="","",N643*J643),"")</f>
        <v/>
      </c>
      <c r="P643" s="6" t="n"/>
    </row>
    <row r="644">
      <c r="A644" s="17" t="n"/>
      <c r="B644" s="6" t="n"/>
      <c r="C644" s="6">
        <f>IFERROR(VLOOKUP(B644,'Lists &amp; Settings'!$A$3:$D$200,2,FALSE),"")</f>
        <v/>
      </c>
      <c r="D644" s="6">
        <f>IFERROR(VLOOKUP(B644,'Lists &amp; Settings'!$A$3:$D$200,3,FALSE),"")</f>
        <v/>
      </c>
      <c r="E644" s="6" t="n"/>
      <c r="F644" s="6" t="n"/>
      <c r="G644" s="6" t="n"/>
      <c r="H644" s="6" t="n"/>
      <c r="I644" s="6">
        <f>IFERROR(IF(I644="",""&amp;VLOOKUP(B644,'Lists &amp; Settings'!$A$3:$D$200,4,FALSE),I644),"")</f>
        <v/>
      </c>
      <c r="J644" s="16" t="n"/>
      <c r="K644" s="17" t="n"/>
      <c r="L644" s="8">
        <f>IFERROR(IF(COUNTIF(A644:K644,"&lt;&gt;")=0,"",K644-TODAY()),"")</f>
        <v/>
      </c>
      <c r="M644" s="6">
        <f>IFERROR(IF(COUNTIF(A644:K644,"&lt;&gt;")=0,"",IF(K644&lt;TODAY(),"Expired",IF(K644&lt;=TODAY()+'Lists &amp; Settings'!$B$10,"Expiring Soon","OK"))),"" )</f>
        <v/>
      </c>
      <c r="N644" s="8">
        <f>IFERROR(IF(COUNTIF(A644:K644,"&lt;&gt;")=0,"", H644-SUMIFS(StockOut!$E:$E,StockOut!$B:$B,B644,StockOut!$C:$C,E644)), "" )</f>
        <v/>
      </c>
      <c r="O644" s="16">
        <f>IFERROR(IF(N644="","",N644*J644),"")</f>
        <v/>
      </c>
      <c r="P644" s="6" t="n"/>
    </row>
    <row r="645">
      <c r="A645" s="17" t="n"/>
      <c r="B645" s="6" t="n"/>
      <c r="C645" s="6">
        <f>IFERROR(VLOOKUP(B645,'Lists &amp; Settings'!$A$3:$D$200,2,FALSE),"")</f>
        <v/>
      </c>
      <c r="D645" s="6">
        <f>IFERROR(VLOOKUP(B645,'Lists &amp; Settings'!$A$3:$D$200,3,FALSE),"")</f>
        <v/>
      </c>
      <c r="E645" s="6" t="n"/>
      <c r="F645" s="6" t="n"/>
      <c r="G645" s="6" t="n"/>
      <c r="H645" s="6" t="n"/>
      <c r="I645" s="6">
        <f>IFERROR(IF(I645="",""&amp;VLOOKUP(B645,'Lists &amp; Settings'!$A$3:$D$200,4,FALSE),I645),"")</f>
        <v/>
      </c>
      <c r="J645" s="16" t="n"/>
      <c r="K645" s="17" t="n"/>
      <c r="L645" s="8">
        <f>IFERROR(IF(COUNTIF(A645:K645,"&lt;&gt;")=0,"",K645-TODAY()),"")</f>
        <v/>
      </c>
      <c r="M645" s="6">
        <f>IFERROR(IF(COUNTIF(A645:K645,"&lt;&gt;")=0,"",IF(K645&lt;TODAY(),"Expired",IF(K645&lt;=TODAY()+'Lists &amp; Settings'!$B$10,"Expiring Soon","OK"))),"" )</f>
        <v/>
      </c>
      <c r="N645" s="8">
        <f>IFERROR(IF(COUNTIF(A645:K645,"&lt;&gt;")=0,"", H645-SUMIFS(StockOut!$E:$E,StockOut!$B:$B,B645,StockOut!$C:$C,E645)), "" )</f>
        <v/>
      </c>
      <c r="O645" s="16">
        <f>IFERROR(IF(N645="","",N645*J645),"")</f>
        <v/>
      </c>
      <c r="P645" s="6" t="n"/>
    </row>
    <row r="646">
      <c r="A646" s="17" t="n"/>
      <c r="B646" s="6" t="n"/>
      <c r="C646" s="6">
        <f>IFERROR(VLOOKUP(B646,'Lists &amp; Settings'!$A$3:$D$200,2,FALSE),"")</f>
        <v/>
      </c>
      <c r="D646" s="6">
        <f>IFERROR(VLOOKUP(B646,'Lists &amp; Settings'!$A$3:$D$200,3,FALSE),"")</f>
        <v/>
      </c>
      <c r="E646" s="6" t="n"/>
      <c r="F646" s="6" t="n"/>
      <c r="G646" s="6" t="n"/>
      <c r="H646" s="6" t="n"/>
      <c r="I646" s="6">
        <f>IFERROR(IF(I646="",""&amp;VLOOKUP(B646,'Lists &amp; Settings'!$A$3:$D$200,4,FALSE),I646),"")</f>
        <v/>
      </c>
      <c r="J646" s="16" t="n"/>
      <c r="K646" s="17" t="n"/>
      <c r="L646" s="8">
        <f>IFERROR(IF(COUNTIF(A646:K646,"&lt;&gt;")=0,"",K646-TODAY()),"")</f>
        <v/>
      </c>
      <c r="M646" s="6">
        <f>IFERROR(IF(COUNTIF(A646:K646,"&lt;&gt;")=0,"",IF(K646&lt;TODAY(),"Expired",IF(K646&lt;=TODAY()+'Lists &amp; Settings'!$B$10,"Expiring Soon","OK"))),"" )</f>
        <v/>
      </c>
      <c r="N646" s="8">
        <f>IFERROR(IF(COUNTIF(A646:K646,"&lt;&gt;")=0,"", H646-SUMIFS(StockOut!$E:$E,StockOut!$B:$B,B646,StockOut!$C:$C,E646)), "" )</f>
        <v/>
      </c>
      <c r="O646" s="16">
        <f>IFERROR(IF(N646="","",N646*J646),"")</f>
        <v/>
      </c>
      <c r="P646" s="6" t="n"/>
    </row>
    <row r="647">
      <c r="A647" s="17" t="n"/>
      <c r="B647" s="6" t="n"/>
      <c r="C647" s="6">
        <f>IFERROR(VLOOKUP(B647,'Lists &amp; Settings'!$A$3:$D$200,2,FALSE),"")</f>
        <v/>
      </c>
      <c r="D647" s="6">
        <f>IFERROR(VLOOKUP(B647,'Lists &amp; Settings'!$A$3:$D$200,3,FALSE),"")</f>
        <v/>
      </c>
      <c r="E647" s="6" t="n"/>
      <c r="F647" s="6" t="n"/>
      <c r="G647" s="6" t="n"/>
      <c r="H647" s="6" t="n"/>
      <c r="I647" s="6">
        <f>IFERROR(IF(I647="",""&amp;VLOOKUP(B647,'Lists &amp; Settings'!$A$3:$D$200,4,FALSE),I647),"")</f>
        <v/>
      </c>
      <c r="J647" s="16" t="n"/>
      <c r="K647" s="17" t="n"/>
      <c r="L647" s="8">
        <f>IFERROR(IF(COUNTIF(A647:K647,"&lt;&gt;")=0,"",K647-TODAY()),"")</f>
        <v/>
      </c>
      <c r="M647" s="6">
        <f>IFERROR(IF(COUNTIF(A647:K647,"&lt;&gt;")=0,"",IF(K647&lt;TODAY(),"Expired",IF(K647&lt;=TODAY()+'Lists &amp; Settings'!$B$10,"Expiring Soon","OK"))),"" )</f>
        <v/>
      </c>
      <c r="N647" s="8">
        <f>IFERROR(IF(COUNTIF(A647:K647,"&lt;&gt;")=0,"", H647-SUMIFS(StockOut!$E:$E,StockOut!$B:$B,B647,StockOut!$C:$C,E647)), "" )</f>
        <v/>
      </c>
      <c r="O647" s="16">
        <f>IFERROR(IF(N647="","",N647*J647),"")</f>
        <v/>
      </c>
      <c r="P647" s="6" t="n"/>
    </row>
    <row r="648">
      <c r="A648" s="17" t="n"/>
      <c r="B648" s="6" t="n"/>
      <c r="C648" s="6">
        <f>IFERROR(VLOOKUP(B648,'Lists &amp; Settings'!$A$3:$D$200,2,FALSE),"")</f>
        <v/>
      </c>
      <c r="D648" s="6">
        <f>IFERROR(VLOOKUP(B648,'Lists &amp; Settings'!$A$3:$D$200,3,FALSE),"")</f>
        <v/>
      </c>
      <c r="E648" s="6" t="n"/>
      <c r="F648" s="6" t="n"/>
      <c r="G648" s="6" t="n"/>
      <c r="H648" s="6" t="n"/>
      <c r="I648" s="6">
        <f>IFERROR(IF(I648="",""&amp;VLOOKUP(B648,'Lists &amp; Settings'!$A$3:$D$200,4,FALSE),I648),"")</f>
        <v/>
      </c>
      <c r="J648" s="16" t="n"/>
      <c r="K648" s="17" t="n"/>
      <c r="L648" s="8">
        <f>IFERROR(IF(COUNTIF(A648:K648,"&lt;&gt;")=0,"",K648-TODAY()),"")</f>
        <v/>
      </c>
      <c r="M648" s="6">
        <f>IFERROR(IF(COUNTIF(A648:K648,"&lt;&gt;")=0,"",IF(K648&lt;TODAY(),"Expired",IF(K648&lt;=TODAY()+'Lists &amp; Settings'!$B$10,"Expiring Soon","OK"))),"" )</f>
        <v/>
      </c>
      <c r="N648" s="8">
        <f>IFERROR(IF(COUNTIF(A648:K648,"&lt;&gt;")=0,"", H648-SUMIFS(StockOut!$E:$E,StockOut!$B:$B,B648,StockOut!$C:$C,E648)), "" )</f>
        <v/>
      </c>
      <c r="O648" s="16">
        <f>IFERROR(IF(N648="","",N648*J648),"")</f>
        <v/>
      </c>
      <c r="P648" s="6" t="n"/>
    </row>
    <row r="649">
      <c r="A649" s="17" t="n"/>
      <c r="B649" s="6" t="n"/>
      <c r="C649" s="6">
        <f>IFERROR(VLOOKUP(B649,'Lists &amp; Settings'!$A$3:$D$200,2,FALSE),"")</f>
        <v/>
      </c>
      <c r="D649" s="6">
        <f>IFERROR(VLOOKUP(B649,'Lists &amp; Settings'!$A$3:$D$200,3,FALSE),"")</f>
        <v/>
      </c>
      <c r="E649" s="6" t="n"/>
      <c r="F649" s="6" t="n"/>
      <c r="G649" s="6" t="n"/>
      <c r="H649" s="6" t="n"/>
      <c r="I649" s="6">
        <f>IFERROR(IF(I649="",""&amp;VLOOKUP(B649,'Lists &amp; Settings'!$A$3:$D$200,4,FALSE),I649),"")</f>
        <v/>
      </c>
      <c r="J649" s="16" t="n"/>
      <c r="K649" s="17" t="n"/>
      <c r="L649" s="8">
        <f>IFERROR(IF(COUNTIF(A649:K649,"&lt;&gt;")=0,"",K649-TODAY()),"")</f>
        <v/>
      </c>
      <c r="M649" s="6">
        <f>IFERROR(IF(COUNTIF(A649:K649,"&lt;&gt;")=0,"",IF(K649&lt;TODAY(),"Expired",IF(K649&lt;=TODAY()+'Lists &amp; Settings'!$B$10,"Expiring Soon","OK"))),"" )</f>
        <v/>
      </c>
      <c r="N649" s="8">
        <f>IFERROR(IF(COUNTIF(A649:K649,"&lt;&gt;")=0,"", H649-SUMIFS(StockOut!$E:$E,StockOut!$B:$B,B649,StockOut!$C:$C,E649)), "" )</f>
        <v/>
      </c>
      <c r="O649" s="16">
        <f>IFERROR(IF(N649="","",N649*J649),"")</f>
        <v/>
      </c>
      <c r="P649" s="6" t="n"/>
    </row>
    <row r="650">
      <c r="A650" s="17" t="n"/>
      <c r="B650" s="6" t="n"/>
      <c r="C650" s="6">
        <f>IFERROR(VLOOKUP(B650,'Lists &amp; Settings'!$A$3:$D$200,2,FALSE),"")</f>
        <v/>
      </c>
      <c r="D650" s="6">
        <f>IFERROR(VLOOKUP(B650,'Lists &amp; Settings'!$A$3:$D$200,3,FALSE),"")</f>
        <v/>
      </c>
      <c r="E650" s="6" t="n"/>
      <c r="F650" s="6" t="n"/>
      <c r="G650" s="6" t="n"/>
      <c r="H650" s="6" t="n"/>
      <c r="I650" s="6">
        <f>IFERROR(IF(I650="",""&amp;VLOOKUP(B650,'Lists &amp; Settings'!$A$3:$D$200,4,FALSE),I650),"")</f>
        <v/>
      </c>
      <c r="J650" s="16" t="n"/>
      <c r="K650" s="17" t="n"/>
      <c r="L650" s="8">
        <f>IFERROR(IF(COUNTIF(A650:K650,"&lt;&gt;")=0,"",K650-TODAY()),"")</f>
        <v/>
      </c>
      <c r="M650" s="6">
        <f>IFERROR(IF(COUNTIF(A650:K650,"&lt;&gt;")=0,"",IF(K650&lt;TODAY(),"Expired",IF(K650&lt;=TODAY()+'Lists &amp; Settings'!$B$10,"Expiring Soon","OK"))),"" )</f>
        <v/>
      </c>
      <c r="N650" s="8">
        <f>IFERROR(IF(COUNTIF(A650:K650,"&lt;&gt;")=0,"", H650-SUMIFS(StockOut!$E:$E,StockOut!$B:$B,B650,StockOut!$C:$C,E650)), "" )</f>
        <v/>
      </c>
      <c r="O650" s="16">
        <f>IFERROR(IF(N650="","",N650*J650),"")</f>
        <v/>
      </c>
      <c r="P650" s="6" t="n"/>
    </row>
    <row r="651">
      <c r="A651" s="17" t="n"/>
      <c r="B651" s="6" t="n"/>
      <c r="C651" s="6">
        <f>IFERROR(VLOOKUP(B651,'Lists &amp; Settings'!$A$3:$D$200,2,FALSE),"")</f>
        <v/>
      </c>
      <c r="D651" s="6">
        <f>IFERROR(VLOOKUP(B651,'Lists &amp; Settings'!$A$3:$D$200,3,FALSE),"")</f>
        <v/>
      </c>
      <c r="E651" s="6" t="n"/>
      <c r="F651" s="6" t="n"/>
      <c r="G651" s="6" t="n"/>
      <c r="H651" s="6" t="n"/>
      <c r="I651" s="6">
        <f>IFERROR(IF(I651="",""&amp;VLOOKUP(B651,'Lists &amp; Settings'!$A$3:$D$200,4,FALSE),I651),"")</f>
        <v/>
      </c>
      <c r="J651" s="16" t="n"/>
      <c r="K651" s="17" t="n"/>
      <c r="L651" s="8">
        <f>IFERROR(IF(COUNTIF(A651:K651,"&lt;&gt;")=0,"",K651-TODAY()),"")</f>
        <v/>
      </c>
      <c r="M651" s="6">
        <f>IFERROR(IF(COUNTIF(A651:K651,"&lt;&gt;")=0,"",IF(K651&lt;TODAY(),"Expired",IF(K651&lt;=TODAY()+'Lists &amp; Settings'!$B$10,"Expiring Soon","OK"))),"" )</f>
        <v/>
      </c>
      <c r="N651" s="8">
        <f>IFERROR(IF(COUNTIF(A651:K651,"&lt;&gt;")=0,"", H651-SUMIFS(StockOut!$E:$E,StockOut!$B:$B,B651,StockOut!$C:$C,E651)), "" )</f>
        <v/>
      </c>
      <c r="O651" s="16">
        <f>IFERROR(IF(N651="","",N651*J651),"")</f>
        <v/>
      </c>
      <c r="P651" s="6" t="n"/>
    </row>
    <row r="652">
      <c r="A652" s="17" t="n"/>
      <c r="B652" s="6" t="n"/>
      <c r="C652" s="6">
        <f>IFERROR(VLOOKUP(B652,'Lists &amp; Settings'!$A$3:$D$200,2,FALSE),"")</f>
        <v/>
      </c>
      <c r="D652" s="6">
        <f>IFERROR(VLOOKUP(B652,'Lists &amp; Settings'!$A$3:$D$200,3,FALSE),"")</f>
        <v/>
      </c>
      <c r="E652" s="6" t="n"/>
      <c r="F652" s="6" t="n"/>
      <c r="G652" s="6" t="n"/>
      <c r="H652" s="6" t="n"/>
      <c r="I652" s="6">
        <f>IFERROR(IF(I652="",""&amp;VLOOKUP(B652,'Lists &amp; Settings'!$A$3:$D$200,4,FALSE),I652),"")</f>
        <v/>
      </c>
      <c r="J652" s="16" t="n"/>
      <c r="K652" s="17" t="n"/>
      <c r="L652" s="8">
        <f>IFERROR(IF(COUNTIF(A652:K652,"&lt;&gt;")=0,"",K652-TODAY()),"")</f>
        <v/>
      </c>
      <c r="M652" s="6">
        <f>IFERROR(IF(COUNTIF(A652:K652,"&lt;&gt;")=0,"",IF(K652&lt;TODAY(),"Expired",IF(K652&lt;=TODAY()+'Lists &amp; Settings'!$B$10,"Expiring Soon","OK"))),"" )</f>
        <v/>
      </c>
      <c r="N652" s="8">
        <f>IFERROR(IF(COUNTIF(A652:K652,"&lt;&gt;")=0,"", H652-SUMIFS(StockOut!$E:$E,StockOut!$B:$B,B652,StockOut!$C:$C,E652)), "" )</f>
        <v/>
      </c>
      <c r="O652" s="16">
        <f>IFERROR(IF(N652="","",N652*J652),"")</f>
        <v/>
      </c>
      <c r="P652" s="6" t="n"/>
    </row>
    <row r="653">
      <c r="A653" s="17" t="n"/>
      <c r="B653" s="6" t="n"/>
      <c r="C653" s="6">
        <f>IFERROR(VLOOKUP(B653,'Lists &amp; Settings'!$A$3:$D$200,2,FALSE),"")</f>
        <v/>
      </c>
      <c r="D653" s="6">
        <f>IFERROR(VLOOKUP(B653,'Lists &amp; Settings'!$A$3:$D$200,3,FALSE),"")</f>
        <v/>
      </c>
      <c r="E653" s="6" t="n"/>
      <c r="F653" s="6" t="n"/>
      <c r="G653" s="6" t="n"/>
      <c r="H653" s="6" t="n"/>
      <c r="I653" s="6">
        <f>IFERROR(IF(I653="",""&amp;VLOOKUP(B653,'Lists &amp; Settings'!$A$3:$D$200,4,FALSE),I653),"")</f>
        <v/>
      </c>
      <c r="J653" s="16" t="n"/>
      <c r="K653" s="17" t="n"/>
      <c r="L653" s="8">
        <f>IFERROR(IF(COUNTIF(A653:K653,"&lt;&gt;")=0,"",K653-TODAY()),"")</f>
        <v/>
      </c>
      <c r="M653" s="6">
        <f>IFERROR(IF(COUNTIF(A653:K653,"&lt;&gt;")=0,"",IF(K653&lt;TODAY(),"Expired",IF(K653&lt;=TODAY()+'Lists &amp; Settings'!$B$10,"Expiring Soon","OK"))),"" )</f>
        <v/>
      </c>
      <c r="N653" s="8">
        <f>IFERROR(IF(COUNTIF(A653:K653,"&lt;&gt;")=0,"", H653-SUMIFS(StockOut!$E:$E,StockOut!$B:$B,B653,StockOut!$C:$C,E653)), "" )</f>
        <v/>
      </c>
      <c r="O653" s="16">
        <f>IFERROR(IF(N653="","",N653*J653),"")</f>
        <v/>
      </c>
      <c r="P653" s="6" t="n"/>
    </row>
    <row r="654">
      <c r="A654" s="17" t="n"/>
      <c r="B654" s="6" t="n"/>
      <c r="C654" s="6">
        <f>IFERROR(VLOOKUP(B654,'Lists &amp; Settings'!$A$3:$D$200,2,FALSE),"")</f>
        <v/>
      </c>
      <c r="D654" s="6">
        <f>IFERROR(VLOOKUP(B654,'Lists &amp; Settings'!$A$3:$D$200,3,FALSE),"")</f>
        <v/>
      </c>
      <c r="E654" s="6" t="n"/>
      <c r="F654" s="6" t="n"/>
      <c r="G654" s="6" t="n"/>
      <c r="H654" s="6" t="n"/>
      <c r="I654" s="6">
        <f>IFERROR(IF(I654="",""&amp;VLOOKUP(B654,'Lists &amp; Settings'!$A$3:$D$200,4,FALSE),I654),"")</f>
        <v/>
      </c>
      <c r="J654" s="16" t="n"/>
      <c r="K654" s="17" t="n"/>
      <c r="L654" s="8">
        <f>IFERROR(IF(COUNTIF(A654:K654,"&lt;&gt;")=0,"",K654-TODAY()),"")</f>
        <v/>
      </c>
      <c r="M654" s="6">
        <f>IFERROR(IF(COUNTIF(A654:K654,"&lt;&gt;")=0,"",IF(K654&lt;TODAY(),"Expired",IF(K654&lt;=TODAY()+'Lists &amp; Settings'!$B$10,"Expiring Soon","OK"))),"" )</f>
        <v/>
      </c>
      <c r="N654" s="8">
        <f>IFERROR(IF(COUNTIF(A654:K654,"&lt;&gt;")=0,"", H654-SUMIFS(StockOut!$E:$E,StockOut!$B:$B,B654,StockOut!$C:$C,E654)), "" )</f>
        <v/>
      </c>
      <c r="O654" s="16">
        <f>IFERROR(IF(N654="","",N654*J654),"")</f>
        <v/>
      </c>
      <c r="P654" s="6" t="n"/>
    </row>
    <row r="655">
      <c r="A655" s="17" t="n"/>
      <c r="B655" s="6" t="n"/>
      <c r="C655" s="6">
        <f>IFERROR(VLOOKUP(B655,'Lists &amp; Settings'!$A$3:$D$200,2,FALSE),"")</f>
        <v/>
      </c>
      <c r="D655" s="6">
        <f>IFERROR(VLOOKUP(B655,'Lists &amp; Settings'!$A$3:$D$200,3,FALSE),"")</f>
        <v/>
      </c>
      <c r="E655" s="6" t="n"/>
      <c r="F655" s="6" t="n"/>
      <c r="G655" s="6" t="n"/>
      <c r="H655" s="6" t="n"/>
      <c r="I655" s="6">
        <f>IFERROR(IF(I655="",""&amp;VLOOKUP(B655,'Lists &amp; Settings'!$A$3:$D$200,4,FALSE),I655),"")</f>
        <v/>
      </c>
      <c r="J655" s="16" t="n"/>
      <c r="K655" s="17" t="n"/>
      <c r="L655" s="8">
        <f>IFERROR(IF(COUNTIF(A655:K655,"&lt;&gt;")=0,"",K655-TODAY()),"")</f>
        <v/>
      </c>
      <c r="M655" s="6">
        <f>IFERROR(IF(COUNTIF(A655:K655,"&lt;&gt;")=0,"",IF(K655&lt;TODAY(),"Expired",IF(K655&lt;=TODAY()+'Lists &amp; Settings'!$B$10,"Expiring Soon","OK"))),"" )</f>
        <v/>
      </c>
      <c r="N655" s="8">
        <f>IFERROR(IF(COUNTIF(A655:K655,"&lt;&gt;")=0,"", H655-SUMIFS(StockOut!$E:$E,StockOut!$B:$B,B655,StockOut!$C:$C,E655)), "" )</f>
        <v/>
      </c>
      <c r="O655" s="16">
        <f>IFERROR(IF(N655="","",N655*J655),"")</f>
        <v/>
      </c>
      <c r="P655" s="6" t="n"/>
    </row>
    <row r="656">
      <c r="A656" s="17" t="n"/>
      <c r="B656" s="6" t="n"/>
      <c r="C656" s="6">
        <f>IFERROR(VLOOKUP(B656,'Lists &amp; Settings'!$A$3:$D$200,2,FALSE),"")</f>
        <v/>
      </c>
      <c r="D656" s="6">
        <f>IFERROR(VLOOKUP(B656,'Lists &amp; Settings'!$A$3:$D$200,3,FALSE),"")</f>
        <v/>
      </c>
      <c r="E656" s="6" t="n"/>
      <c r="F656" s="6" t="n"/>
      <c r="G656" s="6" t="n"/>
      <c r="H656" s="6" t="n"/>
      <c r="I656" s="6">
        <f>IFERROR(IF(I656="",""&amp;VLOOKUP(B656,'Lists &amp; Settings'!$A$3:$D$200,4,FALSE),I656),"")</f>
        <v/>
      </c>
      <c r="J656" s="16" t="n"/>
      <c r="K656" s="17" t="n"/>
      <c r="L656" s="8">
        <f>IFERROR(IF(COUNTIF(A656:K656,"&lt;&gt;")=0,"",K656-TODAY()),"")</f>
        <v/>
      </c>
      <c r="M656" s="6">
        <f>IFERROR(IF(COUNTIF(A656:K656,"&lt;&gt;")=0,"",IF(K656&lt;TODAY(),"Expired",IF(K656&lt;=TODAY()+'Lists &amp; Settings'!$B$10,"Expiring Soon","OK"))),"" )</f>
        <v/>
      </c>
      <c r="N656" s="8">
        <f>IFERROR(IF(COUNTIF(A656:K656,"&lt;&gt;")=0,"", H656-SUMIFS(StockOut!$E:$E,StockOut!$B:$B,B656,StockOut!$C:$C,E656)), "" )</f>
        <v/>
      </c>
      <c r="O656" s="16">
        <f>IFERROR(IF(N656="","",N656*J656),"")</f>
        <v/>
      </c>
      <c r="P656" s="6" t="n"/>
    </row>
    <row r="657">
      <c r="A657" s="17" t="n"/>
      <c r="B657" s="6" t="n"/>
      <c r="C657" s="6">
        <f>IFERROR(VLOOKUP(B657,'Lists &amp; Settings'!$A$3:$D$200,2,FALSE),"")</f>
        <v/>
      </c>
      <c r="D657" s="6">
        <f>IFERROR(VLOOKUP(B657,'Lists &amp; Settings'!$A$3:$D$200,3,FALSE),"")</f>
        <v/>
      </c>
      <c r="E657" s="6" t="n"/>
      <c r="F657" s="6" t="n"/>
      <c r="G657" s="6" t="n"/>
      <c r="H657" s="6" t="n"/>
      <c r="I657" s="6">
        <f>IFERROR(IF(I657="",""&amp;VLOOKUP(B657,'Lists &amp; Settings'!$A$3:$D$200,4,FALSE),I657),"")</f>
        <v/>
      </c>
      <c r="J657" s="16" t="n"/>
      <c r="K657" s="17" t="n"/>
      <c r="L657" s="8">
        <f>IFERROR(IF(COUNTIF(A657:K657,"&lt;&gt;")=0,"",K657-TODAY()),"")</f>
        <v/>
      </c>
      <c r="M657" s="6">
        <f>IFERROR(IF(COUNTIF(A657:K657,"&lt;&gt;")=0,"",IF(K657&lt;TODAY(),"Expired",IF(K657&lt;=TODAY()+'Lists &amp; Settings'!$B$10,"Expiring Soon","OK"))),"" )</f>
        <v/>
      </c>
      <c r="N657" s="8">
        <f>IFERROR(IF(COUNTIF(A657:K657,"&lt;&gt;")=0,"", H657-SUMIFS(StockOut!$E:$E,StockOut!$B:$B,B657,StockOut!$C:$C,E657)), "" )</f>
        <v/>
      </c>
      <c r="O657" s="16">
        <f>IFERROR(IF(N657="","",N657*J657),"")</f>
        <v/>
      </c>
      <c r="P657" s="6" t="n"/>
    </row>
    <row r="658">
      <c r="A658" s="17" t="n"/>
      <c r="B658" s="6" t="n"/>
      <c r="C658" s="6">
        <f>IFERROR(VLOOKUP(B658,'Lists &amp; Settings'!$A$3:$D$200,2,FALSE),"")</f>
        <v/>
      </c>
      <c r="D658" s="6">
        <f>IFERROR(VLOOKUP(B658,'Lists &amp; Settings'!$A$3:$D$200,3,FALSE),"")</f>
        <v/>
      </c>
      <c r="E658" s="6" t="n"/>
      <c r="F658" s="6" t="n"/>
      <c r="G658" s="6" t="n"/>
      <c r="H658" s="6" t="n"/>
      <c r="I658" s="6">
        <f>IFERROR(IF(I658="",""&amp;VLOOKUP(B658,'Lists &amp; Settings'!$A$3:$D$200,4,FALSE),I658),"")</f>
        <v/>
      </c>
      <c r="J658" s="16" t="n"/>
      <c r="K658" s="17" t="n"/>
      <c r="L658" s="8">
        <f>IFERROR(IF(COUNTIF(A658:K658,"&lt;&gt;")=0,"",K658-TODAY()),"")</f>
        <v/>
      </c>
      <c r="M658" s="6">
        <f>IFERROR(IF(COUNTIF(A658:K658,"&lt;&gt;")=0,"",IF(K658&lt;TODAY(),"Expired",IF(K658&lt;=TODAY()+'Lists &amp; Settings'!$B$10,"Expiring Soon","OK"))),"" )</f>
        <v/>
      </c>
      <c r="N658" s="8">
        <f>IFERROR(IF(COUNTIF(A658:K658,"&lt;&gt;")=0,"", H658-SUMIFS(StockOut!$E:$E,StockOut!$B:$B,B658,StockOut!$C:$C,E658)), "" )</f>
        <v/>
      </c>
      <c r="O658" s="16">
        <f>IFERROR(IF(N658="","",N658*J658),"")</f>
        <v/>
      </c>
      <c r="P658" s="6" t="n"/>
    </row>
    <row r="659">
      <c r="A659" s="17" t="n"/>
      <c r="B659" s="6" t="n"/>
      <c r="C659" s="6">
        <f>IFERROR(VLOOKUP(B659,'Lists &amp; Settings'!$A$3:$D$200,2,FALSE),"")</f>
        <v/>
      </c>
      <c r="D659" s="6">
        <f>IFERROR(VLOOKUP(B659,'Lists &amp; Settings'!$A$3:$D$200,3,FALSE),"")</f>
        <v/>
      </c>
      <c r="E659" s="6" t="n"/>
      <c r="F659" s="6" t="n"/>
      <c r="G659" s="6" t="n"/>
      <c r="H659" s="6" t="n"/>
      <c r="I659" s="6">
        <f>IFERROR(IF(I659="",""&amp;VLOOKUP(B659,'Lists &amp; Settings'!$A$3:$D$200,4,FALSE),I659),"")</f>
        <v/>
      </c>
      <c r="J659" s="16" t="n"/>
      <c r="K659" s="17" t="n"/>
      <c r="L659" s="8">
        <f>IFERROR(IF(COUNTIF(A659:K659,"&lt;&gt;")=0,"",K659-TODAY()),"")</f>
        <v/>
      </c>
      <c r="M659" s="6">
        <f>IFERROR(IF(COUNTIF(A659:K659,"&lt;&gt;")=0,"",IF(K659&lt;TODAY(),"Expired",IF(K659&lt;=TODAY()+'Lists &amp; Settings'!$B$10,"Expiring Soon","OK"))),"" )</f>
        <v/>
      </c>
      <c r="N659" s="8">
        <f>IFERROR(IF(COUNTIF(A659:K659,"&lt;&gt;")=0,"", H659-SUMIFS(StockOut!$E:$E,StockOut!$B:$B,B659,StockOut!$C:$C,E659)), "" )</f>
        <v/>
      </c>
      <c r="O659" s="16">
        <f>IFERROR(IF(N659="","",N659*J659),"")</f>
        <v/>
      </c>
      <c r="P659" s="6" t="n"/>
    </row>
    <row r="660">
      <c r="A660" s="17" t="n"/>
      <c r="B660" s="6" t="n"/>
      <c r="C660" s="6">
        <f>IFERROR(VLOOKUP(B660,'Lists &amp; Settings'!$A$3:$D$200,2,FALSE),"")</f>
        <v/>
      </c>
      <c r="D660" s="6">
        <f>IFERROR(VLOOKUP(B660,'Lists &amp; Settings'!$A$3:$D$200,3,FALSE),"")</f>
        <v/>
      </c>
      <c r="E660" s="6" t="n"/>
      <c r="F660" s="6" t="n"/>
      <c r="G660" s="6" t="n"/>
      <c r="H660" s="6" t="n"/>
      <c r="I660" s="6">
        <f>IFERROR(IF(I660="",""&amp;VLOOKUP(B660,'Lists &amp; Settings'!$A$3:$D$200,4,FALSE),I660),"")</f>
        <v/>
      </c>
      <c r="J660" s="16" t="n"/>
      <c r="K660" s="17" t="n"/>
      <c r="L660" s="8">
        <f>IFERROR(IF(COUNTIF(A660:K660,"&lt;&gt;")=0,"",K660-TODAY()),"")</f>
        <v/>
      </c>
      <c r="M660" s="6">
        <f>IFERROR(IF(COUNTIF(A660:K660,"&lt;&gt;")=0,"",IF(K660&lt;TODAY(),"Expired",IF(K660&lt;=TODAY()+'Lists &amp; Settings'!$B$10,"Expiring Soon","OK"))),"" )</f>
        <v/>
      </c>
      <c r="N660" s="8">
        <f>IFERROR(IF(COUNTIF(A660:K660,"&lt;&gt;")=0,"", H660-SUMIFS(StockOut!$E:$E,StockOut!$B:$B,B660,StockOut!$C:$C,E660)), "" )</f>
        <v/>
      </c>
      <c r="O660" s="16">
        <f>IFERROR(IF(N660="","",N660*J660),"")</f>
        <v/>
      </c>
      <c r="P660" s="6" t="n"/>
    </row>
    <row r="661">
      <c r="A661" s="17" t="n"/>
      <c r="B661" s="6" t="n"/>
      <c r="C661" s="6">
        <f>IFERROR(VLOOKUP(B661,'Lists &amp; Settings'!$A$3:$D$200,2,FALSE),"")</f>
        <v/>
      </c>
      <c r="D661" s="6">
        <f>IFERROR(VLOOKUP(B661,'Lists &amp; Settings'!$A$3:$D$200,3,FALSE),"")</f>
        <v/>
      </c>
      <c r="E661" s="6" t="n"/>
      <c r="F661" s="6" t="n"/>
      <c r="G661" s="6" t="n"/>
      <c r="H661" s="6" t="n"/>
      <c r="I661" s="6">
        <f>IFERROR(IF(I661="",""&amp;VLOOKUP(B661,'Lists &amp; Settings'!$A$3:$D$200,4,FALSE),I661),"")</f>
        <v/>
      </c>
      <c r="J661" s="16" t="n"/>
      <c r="K661" s="17" t="n"/>
      <c r="L661" s="8">
        <f>IFERROR(IF(COUNTIF(A661:K661,"&lt;&gt;")=0,"",K661-TODAY()),"")</f>
        <v/>
      </c>
      <c r="M661" s="6">
        <f>IFERROR(IF(COUNTIF(A661:K661,"&lt;&gt;")=0,"",IF(K661&lt;TODAY(),"Expired",IF(K661&lt;=TODAY()+'Lists &amp; Settings'!$B$10,"Expiring Soon","OK"))),"" )</f>
        <v/>
      </c>
      <c r="N661" s="8">
        <f>IFERROR(IF(COUNTIF(A661:K661,"&lt;&gt;")=0,"", H661-SUMIFS(StockOut!$E:$E,StockOut!$B:$B,B661,StockOut!$C:$C,E661)), "" )</f>
        <v/>
      </c>
      <c r="O661" s="16">
        <f>IFERROR(IF(N661="","",N661*J661),"")</f>
        <v/>
      </c>
      <c r="P661" s="6" t="n"/>
    </row>
    <row r="662">
      <c r="A662" s="17" t="n"/>
      <c r="B662" s="6" t="n"/>
      <c r="C662" s="6">
        <f>IFERROR(VLOOKUP(B662,'Lists &amp; Settings'!$A$3:$D$200,2,FALSE),"")</f>
        <v/>
      </c>
      <c r="D662" s="6">
        <f>IFERROR(VLOOKUP(B662,'Lists &amp; Settings'!$A$3:$D$200,3,FALSE),"")</f>
        <v/>
      </c>
      <c r="E662" s="6" t="n"/>
      <c r="F662" s="6" t="n"/>
      <c r="G662" s="6" t="n"/>
      <c r="H662" s="6" t="n"/>
      <c r="I662" s="6">
        <f>IFERROR(IF(I662="",""&amp;VLOOKUP(B662,'Lists &amp; Settings'!$A$3:$D$200,4,FALSE),I662),"")</f>
        <v/>
      </c>
      <c r="J662" s="16" t="n"/>
      <c r="K662" s="17" t="n"/>
      <c r="L662" s="8">
        <f>IFERROR(IF(COUNTIF(A662:K662,"&lt;&gt;")=0,"",K662-TODAY()),"")</f>
        <v/>
      </c>
      <c r="M662" s="6">
        <f>IFERROR(IF(COUNTIF(A662:K662,"&lt;&gt;")=0,"",IF(K662&lt;TODAY(),"Expired",IF(K662&lt;=TODAY()+'Lists &amp; Settings'!$B$10,"Expiring Soon","OK"))),"" )</f>
        <v/>
      </c>
      <c r="N662" s="8">
        <f>IFERROR(IF(COUNTIF(A662:K662,"&lt;&gt;")=0,"", H662-SUMIFS(StockOut!$E:$E,StockOut!$B:$B,B662,StockOut!$C:$C,E662)), "" )</f>
        <v/>
      </c>
      <c r="O662" s="16">
        <f>IFERROR(IF(N662="","",N662*J662),"")</f>
        <v/>
      </c>
      <c r="P662" s="6" t="n"/>
    </row>
    <row r="663">
      <c r="A663" s="17" t="n"/>
      <c r="B663" s="6" t="n"/>
      <c r="C663" s="6">
        <f>IFERROR(VLOOKUP(B663,'Lists &amp; Settings'!$A$3:$D$200,2,FALSE),"")</f>
        <v/>
      </c>
      <c r="D663" s="6">
        <f>IFERROR(VLOOKUP(B663,'Lists &amp; Settings'!$A$3:$D$200,3,FALSE),"")</f>
        <v/>
      </c>
      <c r="E663" s="6" t="n"/>
      <c r="F663" s="6" t="n"/>
      <c r="G663" s="6" t="n"/>
      <c r="H663" s="6" t="n"/>
      <c r="I663" s="6">
        <f>IFERROR(IF(I663="",""&amp;VLOOKUP(B663,'Lists &amp; Settings'!$A$3:$D$200,4,FALSE),I663),"")</f>
        <v/>
      </c>
      <c r="J663" s="16" t="n"/>
      <c r="K663" s="17" t="n"/>
      <c r="L663" s="8">
        <f>IFERROR(IF(COUNTIF(A663:K663,"&lt;&gt;")=0,"",K663-TODAY()),"")</f>
        <v/>
      </c>
      <c r="M663" s="6">
        <f>IFERROR(IF(COUNTIF(A663:K663,"&lt;&gt;")=0,"",IF(K663&lt;TODAY(),"Expired",IF(K663&lt;=TODAY()+'Lists &amp; Settings'!$B$10,"Expiring Soon","OK"))),"" )</f>
        <v/>
      </c>
      <c r="N663" s="8">
        <f>IFERROR(IF(COUNTIF(A663:K663,"&lt;&gt;")=0,"", H663-SUMIFS(StockOut!$E:$E,StockOut!$B:$B,B663,StockOut!$C:$C,E663)), "" )</f>
        <v/>
      </c>
      <c r="O663" s="16">
        <f>IFERROR(IF(N663="","",N663*J663),"")</f>
        <v/>
      </c>
      <c r="P663" s="6" t="n"/>
    </row>
    <row r="664">
      <c r="A664" s="17" t="n"/>
      <c r="B664" s="6" t="n"/>
      <c r="C664" s="6">
        <f>IFERROR(VLOOKUP(B664,'Lists &amp; Settings'!$A$3:$D$200,2,FALSE),"")</f>
        <v/>
      </c>
      <c r="D664" s="6">
        <f>IFERROR(VLOOKUP(B664,'Lists &amp; Settings'!$A$3:$D$200,3,FALSE),"")</f>
        <v/>
      </c>
      <c r="E664" s="6" t="n"/>
      <c r="F664" s="6" t="n"/>
      <c r="G664" s="6" t="n"/>
      <c r="H664" s="6" t="n"/>
      <c r="I664" s="6">
        <f>IFERROR(IF(I664="",""&amp;VLOOKUP(B664,'Lists &amp; Settings'!$A$3:$D$200,4,FALSE),I664),"")</f>
        <v/>
      </c>
      <c r="J664" s="16" t="n"/>
      <c r="K664" s="17" t="n"/>
      <c r="L664" s="8">
        <f>IFERROR(IF(COUNTIF(A664:K664,"&lt;&gt;")=0,"",K664-TODAY()),"")</f>
        <v/>
      </c>
      <c r="M664" s="6">
        <f>IFERROR(IF(COUNTIF(A664:K664,"&lt;&gt;")=0,"",IF(K664&lt;TODAY(),"Expired",IF(K664&lt;=TODAY()+'Lists &amp; Settings'!$B$10,"Expiring Soon","OK"))),"" )</f>
        <v/>
      </c>
      <c r="N664" s="8">
        <f>IFERROR(IF(COUNTIF(A664:K664,"&lt;&gt;")=0,"", H664-SUMIFS(StockOut!$E:$E,StockOut!$B:$B,B664,StockOut!$C:$C,E664)), "" )</f>
        <v/>
      </c>
      <c r="O664" s="16">
        <f>IFERROR(IF(N664="","",N664*J664),"")</f>
        <v/>
      </c>
      <c r="P664" s="6" t="n"/>
    </row>
    <row r="665">
      <c r="A665" s="17" t="n"/>
      <c r="B665" s="6" t="n"/>
      <c r="C665" s="6">
        <f>IFERROR(VLOOKUP(B665,'Lists &amp; Settings'!$A$3:$D$200,2,FALSE),"")</f>
        <v/>
      </c>
      <c r="D665" s="6">
        <f>IFERROR(VLOOKUP(B665,'Lists &amp; Settings'!$A$3:$D$200,3,FALSE),"")</f>
        <v/>
      </c>
      <c r="E665" s="6" t="n"/>
      <c r="F665" s="6" t="n"/>
      <c r="G665" s="6" t="n"/>
      <c r="H665" s="6" t="n"/>
      <c r="I665" s="6">
        <f>IFERROR(IF(I665="",""&amp;VLOOKUP(B665,'Lists &amp; Settings'!$A$3:$D$200,4,FALSE),I665),"")</f>
        <v/>
      </c>
      <c r="J665" s="16" t="n"/>
      <c r="K665" s="17" t="n"/>
      <c r="L665" s="8">
        <f>IFERROR(IF(COUNTIF(A665:K665,"&lt;&gt;")=0,"",K665-TODAY()),"")</f>
        <v/>
      </c>
      <c r="M665" s="6">
        <f>IFERROR(IF(COUNTIF(A665:K665,"&lt;&gt;")=0,"",IF(K665&lt;TODAY(),"Expired",IF(K665&lt;=TODAY()+'Lists &amp; Settings'!$B$10,"Expiring Soon","OK"))),"" )</f>
        <v/>
      </c>
      <c r="N665" s="8">
        <f>IFERROR(IF(COUNTIF(A665:K665,"&lt;&gt;")=0,"", H665-SUMIFS(StockOut!$E:$E,StockOut!$B:$B,B665,StockOut!$C:$C,E665)), "" )</f>
        <v/>
      </c>
      <c r="O665" s="16">
        <f>IFERROR(IF(N665="","",N665*J665),"")</f>
        <v/>
      </c>
      <c r="P665" s="6" t="n"/>
    </row>
    <row r="666">
      <c r="A666" s="17" t="n"/>
      <c r="B666" s="6" t="n"/>
      <c r="C666" s="6">
        <f>IFERROR(VLOOKUP(B666,'Lists &amp; Settings'!$A$3:$D$200,2,FALSE),"")</f>
        <v/>
      </c>
      <c r="D666" s="6">
        <f>IFERROR(VLOOKUP(B666,'Lists &amp; Settings'!$A$3:$D$200,3,FALSE),"")</f>
        <v/>
      </c>
      <c r="E666" s="6" t="n"/>
      <c r="F666" s="6" t="n"/>
      <c r="G666" s="6" t="n"/>
      <c r="H666" s="6" t="n"/>
      <c r="I666" s="6">
        <f>IFERROR(IF(I666="",""&amp;VLOOKUP(B666,'Lists &amp; Settings'!$A$3:$D$200,4,FALSE),I666),"")</f>
        <v/>
      </c>
      <c r="J666" s="16" t="n"/>
      <c r="K666" s="17" t="n"/>
      <c r="L666" s="8">
        <f>IFERROR(IF(COUNTIF(A666:K666,"&lt;&gt;")=0,"",K666-TODAY()),"")</f>
        <v/>
      </c>
      <c r="M666" s="6">
        <f>IFERROR(IF(COUNTIF(A666:K666,"&lt;&gt;")=0,"",IF(K666&lt;TODAY(),"Expired",IF(K666&lt;=TODAY()+'Lists &amp; Settings'!$B$10,"Expiring Soon","OK"))),"" )</f>
        <v/>
      </c>
      <c r="N666" s="8">
        <f>IFERROR(IF(COUNTIF(A666:K666,"&lt;&gt;")=0,"", H666-SUMIFS(StockOut!$E:$E,StockOut!$B:$B,B666,StockOut!$C:$C,E666)), "" )</f>
        <v/>
      </c>
      <c r="O666" s="16">
        <f>IFERROR(IF(N666="","",N666*J666),"")</f>
        <v/>
      </c>
      <c r="P666" s="6" t="n"/>
    </row>
    <row r="667">
      <c r="A667" s="17" t="n"/>
      <c r="B667" s="6" t="n"/>
      <c r="C667" s="6">
        <f>IFERROR(VLOOKUP(B667,'Lists &amp; Settings'!$A$3:$D$200,2,FALSE),"")</f>
        <v/>
      </c>
      <c r="D667" s="6">
        <f>IFERROR(VLOOKUP(B667,'Lists &amp; Settings'!$A$3:$D$200,3,FALSE),"")</f>
        <v/>
      </c>
      <c r="E667" s="6" t="n"/>
      <c r="F667" s="6" t="n"/>
      <c r="G667" s="6" t="n"/>
      <c r="H667" s="6" t="n"/>
      <c r="I667" s="6">
        <f>IFERROR(IF(I667="",""&amp;VLOOKUP(B667,'Lists &amp; Settings'!$A$3:$D$200,4,FALSE),I667),"")</f>
        <v/>
      </c>
      <c r="J667" s="16" t="n"/>
      <c r="K667" s="17" t="n"/>
      <c r="L667" s="8">
        <f>IFERROR(IF(COUNTIF(A667:K667,"&lt;&gt;")=0,"",K667-TODAY()),"")</f>
        <v/>
      </c>
      <c r="M667" s="6">
        <f>IFERROR(IF(COUNTIF(A667:K667,"&lt;&gt;")=0,"",IF(K667&lt;TODAY(),"Expired",IF(K667&lt;=TODAY()+'Lists &amp; Settings'!$B$10,"Expiring Soon","OK"))),"" )</f>
        <v/>
      </c>
      <c r="N667" s="8">
        <f>IFERROR(IF(COUNTIF(A667:K667,"&lt;&gt;")=0,"", H667-SUMIFS(StockOut!$E:$E,StockOut!$B:$B,B667,StockOut!$C:$C,E667)), "" )</f>
        <v/>
      </c>
      <c r="O667" s="16">
        <f>IFERROR(IF(N667="","",N667*J667),"")</f>
        <v/>
      </c>
      <c r="P667" s="6" t="n"/>
    </row>
    <row r="668">
      <c r="A668" s="17" t="n"/>
      <c r="B668" s="6" t="n"/>
      <c r="C668" s="6">
        <f>IFERROR(VLOOKUP(B668,'Lists &amp; Settings'!$A$3:$D$200,2,FALSE),"")</f>
        <v/>
      </c>
      <c r="D668" s="6">
        <f>IFERROR(VLOOKUP(B668,'Lists &amp; Settings'!$A$3:$D$200,3,FALSE),"")</f>
        <v/>
      </c>
      <c r="E668" s="6" t="n"/>
      <c r="F668" s="6" t="n"/>
      <c r="G668" s="6" t="n"/>
      <c r="H668" s="6" t="n"/>
      <c r="I668" s="6">
        <f>IFERROR(IF(I668="",""&amp;VLOOKUP(B668,'Lists &amp; Settings'!$A$3:$D$200,4,FALSE),I668),"")</f>
        <v/>
      </c>
      <c r="J668" s="16" t="n"/>
      <c r="K668" s="17" t="n"/>
      <c r="L668" s="8">
        <f>IFERROR(IF(COUNTIF(A668:K668,"&lt;&gt;")=0,"",K668-TODAY()),"")</f>
        <v/>
      </c>
      <c r="M668" s="6">
        <f>IFERROR(IF(COUNTIF(A668:K668,"&lt;&gt;")=0,"",IF(K668&lt;TODAY(),"Expired",IF(K668&lt;=TODAY()+'Lists &amp; Settings'!$B$10,"Expiring Soon","OK"))),"" )</f>
        <v/>
      </c>
      <c r="N668" s="8">
        <f>IFERROR(IF(COUNTIF(A668:K668,"&lt;&gt;")=0,"", H668-SUMIFS(StockOut!$E:$E,StockOut!$B:$B,B668,StockOut!$C:$C,E668)), "" )</f>
        <v/>
      </c>
      <c r="O668" s="16">
        <f>IFERROR(IF(N668="","",N668*J668),"")</f>
        <v/>
      </c>
      <c r="P668" s="6" t="n"/>
    </row>
    <row r="669">
      <c r="A669" s="17" t="n"/>
      <c r="B669" s="6" t="n"/>
      <c r="C669" s="6">
        <f>IFERROR(VLOOKUP(B669,'Lists &amp; Settings'!$A$3:$D$200,2,FALSE),"")</f>
        <v/>
      </c>
      <c r="D669" s="6">
        <f>IFERROR(VLOOKUP(B669,'Lists &amp; Settings'!$A$3:$D$200,3,FALSE),"")</f>
        <v/>
      </c>
      <c r="E669" s="6" t="n"/>
      <c r="F669" s="6" t="n"/>
      <c r="G669" s="6" t="n"/>
      <c r="H669" s="6" t="n"/>
      <c r="I669" s="6">
        <f>IFERROR(IF(I669="",""&amp;VLOOKUP(B669,'Lists &amp; Settings'!$A$3:$D$200,4,FALSE),I669),"")</f>
        <v/>
      </c>
      <c r="J669" s="16" t="n"/>
      <c r="K669" s="17" t="n"/>
      <c r="L669" s="8">
        <f>IFERROR(IF(COUNTIF(A669:K669,"&lt;&gt;")=0,"",K669-TODAY()),"")</f>
        <v/>
      </c>
      <c r="M669" s="6">
        <f>IFERROR(IF(COUNTIF(A669:K669,"&lt;&gt;")=0,"",IF(K669&lt;TODAY(),"Expired",IF(K669&lt;=TODAY()+'Lists &amp; Settings'!$B$10,"Expiring Soon","OK"))),"" )</f>
        <v/>
      </c>
      <c r="N669" s="8">
        <f>IFERROR(IF(COUNTIF(A669:K669,"&lt;&gt;")=0,"", H669-SUMIFS(StockOut!$E:$E,StockOut!$B:$B,B669,StockOut!$C:$C,E669)), "" )</f>
        <v/>
      </c>
      <c r="O669" s="16">
        <f>IFERROR(IF(N669="","",N669*J669),"")</f>
        <v/>
      </c>
      <c r="P669" s="6" t="n"/>
    </row>
    <row r="670">
      <c r="A670" s="17" t="n"/>
      <c r="B670" s="6" t="n"/>
      <c r="C670" s="6">
        <f>IFERROR(VLOOKUP(B670,'Lists &amp; Settings'!$A$3:$D$200,2,FALSE),"")</f>
        <v/>
      </c>
      <c r="D670" s="6">
        <f>IFERROR(VLOOKUP(B670,'Lists &amp; Settings'!$A$3:$D$200,3,FALSE),"")</f>
        <v/>
      </c>
      <c r="E670" s="6" t="n"/>
      <c r="F670" s="6" t="n"/>
      <c r="G670" s="6" t="n"/>
      <c r="H670" s="6" t="n"/>
      <c r="I670" s="6">
        <f>IFERROR(IF(I670="",""&amp;VLOOKUP(B670,'Lists &amp; Settings'!$A$3:$D$200,4,FALSE),I670),"")</f>
        <v/>
      </c>
      <c r="J670" s="16" t="n"/>
      <c r="K670" s="17" t="n"/>
      <c r="L670" s="8">
        <f>IFERROR(IF(COUNTIF(A670:K670,"&lt;&gt;")=0,"",K670-TODAY()),"")</f>
        <v/>
      </c>
      <c r="M670" s="6">
        <f>IFERROR(IF(COUNTIF(A670:K670,"&lt;&gt;")=0,"",IF(K670&lt;TODAY(),"Expired",IF(K670&lt;=TODAY()+'Lists &amp; Settings'!$B$10,"Expiring Soon","OK"))),"" )</f>
        <v/>
      </c>
      <c r="N670" s="8">
        <f>IFERROR(IF(COUNTIF(A670:K670,"&lt;&gt;")=0,"", H670-SUMIFS(StockOut!$E:$E,StockOut!$B:$B,B670,StockOut!$C:$C,E670)), "" )</f>
        <v/>
      </c>
      <c r="O670" s="16">
        <f>IFERROR(IF(N670="","",N670*J670),"")</f>
        <v/>
      </c>
      <c r="P670" s="6" t="n"/>
    </row>
    <row r="671">
      <c r="A671" s="17" t="n"/>
      <c r="B671" s="6" t="n"/>
      <c r="C671" s="6">
        <f>IFERROR(VLOOKUP(B671,'Lists &amp; Settings'!$A$3:$D$200,2,FALSE),"")</f>
        <v/>
      </c>
      <c r="D671" s="6">
        <f>IFERROR(VLOOKUP(B671,'Lists &amp; Settings'!$A$3:$D$200,3,FALSE),"")</f>
        <v/>
      </c>
      <c r="E671" s="6" t="n"/>
      <c r="F671" s="6" t="n"/>
      <c r="G671" s="6" t="n"/>
      <c r="H671" s="6" t="n"/>
      <c r="I671" s="6">
        <f>IFERROR(IF(I671="",""&amp;VLOOKUP(B671,'Lists &amp; Settings'!$A$3:$D$200,4,FALSE),I671),"")</f>
        <v/>
      </c>
      <c r="J671" s="16" t="n"/>
      <c r="K671" s="17" t="n"/>
      <c r="L671" s="8">
        <f>IFERROR(IF(COUNTIF(A671:K671,"&lt;&gt;")=0,"",K671-TODAY()),"")</f>
        <v/>
      </c>
      <c r="M671" s="6">
        <f>IFERROR(IF(COUNTIF(A671:K671,"&lt;&gt;")=0,"",IF(K671&lt;TODAY(),"Expired",IF(K671&lt;=TODAY()+'Lists &amp; Settings'!$B$10,"Expiring Soon","OK"))),"" )</f>
        <v/>
      </c>
      <c r="N671" s="8">
        <f>IFERROR(IF(COUNTIF(A671:K671,"&lt;&gt;")=0,"", H671-SUMIFS(StockOut!$E:$E,StockOut!$B:$B,B671,StockOut!$C:$C,E671)), "" )</f>
        <v/>
      </c>
      <c r="O671" s="16">
        <f>IFERROR(IF(N671="","",N671*J671),"")</f>
        <v/>
      </c>
      <c r="P671" s="6" t="n"/>
    </row>
    <row r="672">
      <c r="A672" s="17" t="n"/>
      <c r="B672" s="6" t="n"/>
      <c r="C672" s="6">
        <f>IFERROR(VLOOKUP(B672,'Lists &amp; Settings'!$A$3:$D$200,2,FALSE),"")</f>
        <v/>
      </c>
      <c r="D672" s="6">
        <f>IFERROR(VLOOKUP(B672,'Lists &amp; Settings'!$A$3:$D$200,3,FALSE),"")</f>
        <v/>
      </c>
      <c r="E672" s="6" t="n"/>
      <c r="F672" s="6" t="n"/>
      <c r="G672" s="6" t="n"/>
      <c r="H672" s="6" t="n"/>
      <c r="I672" s="6">
        <f>IFERROR(IF(I672="",""&amp;VLOOKUP(B672,'Lists &amp; Settings'!$A$3:$D$200,4,FALSE),I672),"")</f>
        <v/>
      </c>
      <c r="J672" s="16" t="n"/>
      <c r="K672" s="17" t="n"/>
      <c r="L672" s="8">
        <f>IFERROR(IF(COUNTIF(A672:K672,"&lt;&gt;")=0,"",K672-TODAY()),"")</f>
        <v/>
      </c>
      <c r="M672" s="6">
        <f>IFERROR(IF(COUNTIF(A672:K672,"&lt;&gt;")=0,"",IF(K672&lt;TODAY(),"Expired",IF(K672&lt;=TODAY()+'Lists &amp; Settings'!$B$10,"Expiring Soon","OK"))),"" )</f>
        <v/>
      </c>
      <c r="N672" s="8">
        <f>IFERROR(IF(COUNTIF(A672:K672,"&lt;&gt;")=0,"", H672-SUMIFS(StockOut!$E:$E,StockOut!$B:$B,B672,StockOut!$C:$C,E672)), "" )</f>
        <v/>
      </c>
      <c r="O672" s="16">
        <f>IFERROR(IF(N672="","",N672*J672),"")</f>
        <v/>
      </c>
      <c r="P672" s="6" t="n"/>
    </row>
    <row r="673">
      <c r="A673" s="17" t="n"/>
      <c r="B673" s="6" t="n"/>
      <c r="C673" s="6">
        <f>IFERROR(VLOOKUP(B673,'Lists &amp; Settings'!$A$3:$D$200,2,FALSE),"")</f>
        <v/>
      </c>
      <c r="D673" s="6">
        <f>IFERROR(VLOOKUP(B673,'Lists &amp; Settings'!$A$3:$D$200,3,FALSE),"")</f>
        <v/>
      </c>
      <c r="E673" s="6" t="n"/>
      <c r="F673" s="6" t="n"/>
      <c r="G673" s="6" t="n"/>
      <c r="H673" s="6" t="n"/>
      <c r="I673" s="6">
        <f>IFERROR(IF(I673="",""&amp;VLOOKUP(B673,'Lists &amp; Settings'!$A$3:$D$200,4,FALSE),I673),"")</f>
        <v/>
      </c>
      <c r="J673" s="16" t="n"/>
      <c r="K673" s="17" t="n"/>
      <c r="L673" s="8">
        <f>IFERROR(IF(COUNTIF(A673:K673,"&lt;&gt;")=0,"",K673-TODAY()),"")</f>
        <v/>
      </c>
      <c r="M673" s="6">
        <f>IFERROR(IF(COUNTIF(A673:K673,"&lt;&gt;")=0,"",IF(K673&lt;TODAY(),"Expired",IF(K673&lt;=TODAY()+'Lists &amp; Settings'!$B$10,"Expiring Soon","OK"))),"" )</f>
        <v/>
      </c>
      <c r="N673" s="8">
        <f>IFERROR(IF(COUNTIF(A673:K673,"&lt;&gt;")=0,"", H673-SUMIFS(StockOut!$E:$E,StockOut!$B:$B,B673,StockOut!$C:$C,E673)), "" )</f>
        <v/>
      </c>
      <c r="O673" s="16">
        <f>IFERROR(IF(N673="","",N673*J673),"")</f>
        <v/>
      </c>
      <c r="P673" s="6" t="n"/>
    </row>
    <row r="674">
      <c r="A674" s="17" t="n"/>
      <c r="B674" s="6" t="n"/>
      <c r="C674" s="6">
        <f>IFERROR(VLOOKUP(B674,'Lists &amp; Settings'!$A$3:$D$200,2,FALSE),"")</f>
        <v/>
      </c>
      <c r="D674" s="6">
        <f>IFERROR(VLOOKUP(B674,'Lists &amp; Settings'!$A$3:$D$200,3,FALSE),"")</f>
        <v/>
      </c>
      <c r="E674" s="6" t="n"/>
      <c r="F674" s="6" t="n"/>
      <c r="G674" s="6" t="n"/>
      <c r="H674" s="6" t="n"/>
      <c r="I674" s="6">
        <f>IFERROR(IF(I674="",""&amp;VLOOKUP(B674,'Lists &amp; Settings'!$A$3:$D$200,4,FALSE),I674),"")</f>
        <v/>
      </c>
      <c r="J674" s="16" t="n"/>
      <c r="K674" s="17" t="n"/>
      <c r="L674" s="8">
        <f>IFERROR(IF(COUNTIF(A674:K674,"&lt;&gt;")=0,"",K674-TODAY()),"")</f>
        <v/>
      </c>
      <c r="M674" s="6">
        <f>IFERROR(IF(COUNTIF(A674:K674,"&lt;&gt;")=0,"",IF(K674&lt;TODAY(),"Expired",IF(K674&lt;=TODAY()+'Lists &amp; Settings'!$B$10,"Expiring Soon","OK"))),"" )</f>
        <v/>
      </c>
      <c r="N674" s="8">
        <f>IFERROR(IF(COUNTIF(A674:K674,"&lt;&gt;")=0,"", H674-SUMIFS(StockOut!$E:$E,StockOut!$B:$B,B674,StockOut!$C:$C,E674)), "" )</f>
        <v/>
      </c>
      <c r="O674" s="16">
        <f>IFERROR(IF(N674="","",N674*J674),"")</f>
        <v/>
      </c>
      <c r="P674" s="6" t="n"/>
    </row>
    <row r="675">
      <c r="A675" s="17" t="n"/>
      <c r="B675" s="6" t="n"/>
      <c r="C675" s="6">
        <f>IFERROR(VLOOKUP(B675,'Lists &amp; Settings'!$A$3:$D$200,2,FALSE),"")</f>
        <v/>
      </c>
      <c r="D675" s="6">
        <f>IFERROR(VLOOKUP(B675,'Lists &amp; Settings'!$A$3:$D$200,3,FALSE),"")</f>
        <v/>
      </c>
      <c r="E675" s="6" t="n"/>
      <c r="F675" s="6" t="n"/>
      <c r="G675" s="6" t="n"/>
      <c r="H675" s="6" t="n"/>
      <c r="I675" s="6">
        <f>IFERROR(IF(I675="",""&amp;VLOOKUP(B675,'Lists &amp; Settings'!$A$3:$D$200,4,FALSE),I675),"")</f>
        <v/>
      </c>
      <c r="J675" s="16" t="n"/>
      <c r="K675" s="17" t="n"/>
      <c r="L675" s="8">
        <f>IFERROR(IF(COUNTIF(A675:K675,"&lt;&gt;")=0,"",K675-TODAY()),"")</f>
        <v/>
      </c>
      <c r="M675" s="6">
        <f>IFERROR(IF(COUNTIF(A675:K675,"&lt;&gt;")=0,"",IF(K675&lt;TODAY(),"Expired",IF(K675&lt;=TODAY()+'Lists &amp; Settings'!$B$10,"Expiring Soon","OK"))),"" )</f>
        <v/>
      </c>
      <c r="N675" s="8">
        <f>IFERROR(IF(COUNTIF(A675:K675,"&lt;&gt;")=0,"", H675-SUMIFS(StockOut!$E:$E,StockOut!$B:$B,B675,StockOut!$C:$C,E675)), "" )</f>
        <v/>
      </c>
      <c r="O675" s="16">
        <f>IFERROR(IF(N675="","",N675*J675),"")</f>
        <v/>
      </c>
      <c r="P675" s="6" t="n"/>
    </row>
    <row r="676">
      <c r="A676" s="17" t="n"/>
      <c r="B676" s="6" t="n"/>
      <c r="C676" s="6">
        <f>IFERROR(VLOOKUP(B676,'Lists &amp; Settings'!$A$3:$D$200,2,FALSE),"")</f>
        <v/>
      </c>
      <c r="D676" s="6">
        <f>IFERROR(VLOOKUP(B676,'Lists &amp; Settings'!$A$3:$D$200,3,FALSE),"")</f>
        <v/>
      </c>
      <c r="E676" s="6" t="n"/>
      <c r="F676" s="6" t="n"/>
      <c r="G676" s="6" t="n"/>
      <c r="H676" s="6" t="n"/>
      <c r="I676" s="6">
        <f>IFERROR(IF(I676="",""&amp;VLOOKUP(B676,'Lists &amp; Settings'!$A$3:$D$200,4,FALSE),I676),"")</f>
        <v/>
      </c>
      <c r="J676" s="16" t="n"/>
      <c r="K676" s="17" t="n"/>
      <c r="L676" s="8">
        <f>IFERROR(IF(COUNTIF(A676:K676,"&lt;&gt;")=0,"",K676-TODAY()),"")</f>
        <v/>
      </c>
      <c r="M676" s="6">
        <f>IFERROR(IF(COUNTIF(A676:K676,"&lt;&gt;")=0,"",IF(K676&lt;TODAY(),"Expired",IF(K676&lt;=TODAY()+'Lists &amp; Settings'!$B$10,"Expiring Soon","OK"))),"" )</f>
        <v/>
      </c>
      <c r="N676" s="8">
        <f>IFERROR(IF(COUNTIF(A676:K676,"&lt;&gt;")=0,"", H676-SUMIFS(StockOut!$E:$E,StockOut!$B:$B,B676,StockOut!$C:$C,E676)), "" )</f>
        <v/>
      </c>
      <c r="O676" s="16">
        <f>IFERROR(IF(N676="","",N676*J676),"")</f>
        <v/>
      </c>
      <c r="P676" s="6" t="n"/>
    </row>
    <row r="677">
      <c r="A677" s="17" t="n"/>
      <c r="B677" s="6" t="n"/>
      <c r="C677" s="6">
        <f>IFERROR(VLOOKUP(B677,'Lists &amp; Settings'!$A$3:$D$200,2,FALSE),"")</f>
        <v/>
      </c>
      <c r="D677" s="6">
        <f>IFERROR(VLOOKUP(B677,'Lists &amp; Settings'!$A$3:$D$200,3,FALSE),"")</f>
        <v/>
      </c>
      <c r="E677" s="6" t="n"/>
      <c r="F677" s="6" t="n"/>
      <c r="G677" s="6" t="n"/>
      <c r="H677" s="6" t="n"/>
      <c r="I677" s="6">
        <f>IFERROR(IF(I677="",""&amp;VLOOKUP(B677,'Lists &amp; Settings'!$A$3:$D$200,4,FALSE),I677),"")</f>
        <v/>
      </c>
      <c r="J677" s="16" t="n"/>
      <c r="K677" s="17" t="n"/>
      <c r="L677" s="8">
        <f>IFERROR(IF(COUNTIF(A677:K677,"&lt;&gt;")=0,"",K677-TODAY()),"")</f>
        <v/>
      </c>
      <c r="M677" s="6">
        <f>IFERROR(IF(COUNTIF(A677:K677,"&lt;&gt;")=0,"",IF(K677&lt;TODAY(),"Expired",IF(K677&lt;=TODAY()+'Lists &amp; Settings'!$B$10,"Expiring Soon","OK"))),"" )</f>
        <v/>
      </c>
      <c r="N677" s="8">
        <f>IFERROR(IF(COUNTIF(A677:K677,"&lt;&gt;")=0,"", H677-SUMIFS(StockOut!$E:$E,StockOut!$B:$B,B677,StockOut!$C:$C,E677)), "" )</f>
        <v/>
      </c>
      <c r="O677" s="16">
        <f>IFERROR(IF(N677="","",N677*J677),"")</f>
        <v/>
      </c>
      <c r="P677" s="6" t="n"/>
    </row>
    <row r="678">
      <c r="A678" s="17" t="n"/>
      <c r="B678" s="6" t="n"/>
      <c r="C678" s="6">
        <f>IFERROR(VLOOKUP(B678,'Lists &amp; Settings'!$A$3:$D$200,2,FALSE),"")</f>
        <v/>
      </c>
      <c r="D678" s="6">
        <f>IFERROR(VLOOKUP(B678,'Lists &amp; Settings'!$A$3:$D$200,3,FALSE),"")</f>
        <v/>
      </c>
      <c r="E678" s="6" t="n"/>
      <c r="F678" s="6" t="n"/>
      <c r="G678" s="6" t="n"/>
      <c r="H678" s="6" t="n"/>
      <c r="I678" s="6">
        <f>IFERROR(IF(I678="",""&amp;VLOOKUP(B678,'Lists &amp; Settings'!$A$3:$D$200,4,FALSE),I678),"")</f>
        <v/>
      </c>
      <c r="J678" s="16" t="n"/>
      <c r="K678" s="17" t="n"/>
      <c r="L678" s="8">
        <f>IFERROR(IF(COUNTIF(A678:K678,"&lt;&gt;")=0,"",K678-TODAY()),"")</f>
        <v/>
      </c>
      <c r="M678" s="6">
        <f>IFERROR(IF(COUNTIF(A678:K678,"&lt;&gt;")=0,"",IF(K678&lt;TODAY(),"Expired",IF(K678&lt;=TODAY()+'Lists &amp; Settings'!$B$10,"Expiring Soon","OK"))),"" )</f>
        <v/>
      </c>
      <c r="N678" s="8">
        <f>IFERROR(IF(COUNTIF(A678:K678,"&lt;&gt;")=0,"", H678-SUMIFS(StockOut!$E:$E,StockOut!$B:$B,B678,StockOut!$C:$C,E678)), "" )</f>
        <v/>
      </c>
      <c r="O678" s="16">
        <f>IFERROR(IF(N678="","",N678*J678),"")</f>
        <v/>
      </c>
      <c r="P678" s="6" t="n"/>
    </row>
    <row r="679">
      <c r="A679" s="17" t="n"/>
      <c r="B679" s="6" t="n"/>
      <c r="C679" s="6">
        <f>IFERROR(VLOOKUP(B679,'Lists &amp; Settings'!$A$3:$D$200,2,FALSE),"")</f>
        <v/>
      </c>
      <c r="D679" s="6">
        <f>IFERROR(VLOOKUP(B679,'Lists &amp; Settings'!$A$3:$D$200,3,FALSE),"")</f>
        <v/>
      </c>
      <c r="E679" s="6" t="n"/>
      <c r="F679" s="6" t="n"/>
      <c r="G679" s="6" t="n"/>
      <c r="H679" s="6" t="n"/>
      <c r="I679" s="6">
        <f>IFERROR(IF(I679="",""&amp;VLOOKUP(B679,'Lists &amp; Settings'!$A$3:$D$200,4,FALSE),I679),"")</f>
        <v/>
      </c>
      <c r="J679" s="16" t="n"/>
      <c r="K679" s="17" t="n"/>
      <c r="L679" s="8">
        <f>IFERROR(IF(COUNTIF(A679:K679,"&lt;&gt;")=0,"",K679-TODAY()),"")</f>
        <v/>
      </c>
      <c r="M679" s="6">
        <f>IFERROR(IF(COUNTIF(A679:K679,"&lt;&gt;")=0,"",IF(K679&lt;TODAY(),"Expired",IF(K679&lt;=TODAY()+'Lists &amp; Settings'!$B$10,"Expiring Soon","OK"))),"" )</f>
        <v/>
      </c>
      <c r="N679" s="8">
        <f>IFERROR(IF(COUNTIF(A679:K679,"&lt;&gt;")=0,"", H679-SUMIFS(StockOut!$E:$E,StockOut!$B:$B,B679,StockOut!$C:$C,E679)), "" )</f>
        <v/>
      </c>
      <c r="O679" s="16">
        <f>IFERROR(IF(N679="","",N679*J679),"")</f>
        <v/>
      </c>
      <c r="P679" s="6" t="n"/>
    </row>
    <row r="680">
      <c r="A680" s="17" t="n"/>
      <c r="B680" s="6" t="n"/>
      <c r="C680" s="6">
        <f>IFERROR(VLOOKUP(B680,'Lists &amp; Settings'!$A$3:$D$200,2,FALSE),"")</f>
        <v/>
      </c>
      <c r="D680" s="6">
        <f>IFERROR(VLOOKUP(B680,'Lists &amp; Settings'!$A$3:$D$200,3,FALSE),"")</f>
        <v/>
      </c>
      <c r="E680" s="6" t="n"/>
      <c r="F680" s="6" t="n"/>
      <c r="G680" s="6" t="n"/>
      <c r="H680" s="6" t="n"/>
      <c r="I680" s="6">
        <f>IFERROR(IF(I680="",""&amp;VLOOKUP(B680,'Lists &amp; Settings'!$A$3:$D$200,4,FALSE),I680),"")</f>
        <v/>
      </c>
      <c r="J680" s="16" t="n"/>
      <c r="K680" s="17" t="n"/>
      <c r="L680" s="8">
        <f>IFERROR(IF(COUNTIF(A680:K680,"&lt;&gt;")=0,"",K680-TODAY()),"")</f>
        <v/>
      </c>
      <c r="M680" s="6">
        <f>IFERROR(IF(COUNTIF(A680:K680,"&lt;&gt;")=0,"",IF(K680&lt;TODAY(),"Expired",IF(K680&lt;=TODAY()+'Lists &amp; Settings'!$B$10,"Expiring Soon","OK"))),"" )</f>
        <v/>
      </c>
      <c r="N680" s="8">
        <f>IFERROR(IF(COUNTIF(A680:K680,"&lt;&gt;")=0,"", H680-SUMIFS(StockOut!$E:$E,StockOut!$B:$B,B680,StockOut!$C:$C,E680)), "" )</f>
        <v/>
      </c>
      <c r="O680" s="16">
        <f>IFERROR(IF(N680="","",N680*J680),"")</f>
        <v/>
      </c>
      <c r="P680" s="6" t="n"/>
    </row>
    <row r="681">
      <c r="A681" s="17" t="n"/>
      <c r="B681" s="6" t="n"/>
      <c r="C681" s="6">
        <f>IFERROR(VLOOKUP(B681,'Lists &amp; Settings'!$A$3:$D$200,2,FALSE),"")</f>
        <v/>
      </c>
      <c r="D681" s="6">
        <f>IFERROR(VLOOKUP(B681,'Lists &amp; Settings'!$A$3:$D$200,3,FALSE),"")</f>
        <v/>
      </c>
      <c r="E681" s="6" t="n"/>
      <c r="F681" s="6" t="n"/>
      <c r="G681" s="6" t="n"/>
      <c r="H681" s="6" t="n"/>
      <c r="I681" s="6">
        <f>IFERROR(IF(I681="",""&amp;VLOOKUP(B681,'Lists &amp; Settings'!$A$3:$D$200,4,FALSE),I681),"")</f>
        <v/>
      </c>
      <c r="J681" s="16" t="n"/>
      <c r="K681" s="17" t="n"/>
      <c r="L681" s="8">
        <f>IFERROR(IF(COUNTIF(A681:K681,"&lt;&gt;")=0,"",K681-TODAY()),"")</f>
        <v/>
      </c>
      <c r="M681" s="6">
        <f>IFERROR(IF(COUNTIF(A681:K681,"&lt;&gt;")=0,"",IF(K681&lt;TODAY(),"Expired",IF(K681&lt;=TODAY()+'Lists &amp; Settings'!$B$10,"Expiring Soon","OK"))),"" )</f>
        <v/>
      </c>
      <c r="N681" s="8">
        <f>IFERROR(IF(COUNTIF(A681:K681,"&lt;&gt;")=0,"", H681-SUMIFS(StockOut!$E:$E,StockOut!$B:$B,B681,StockOut!$C:$C,E681)), "" )</f>
        <v/>
      </c>
      <c r="O681" s="16">
        <f>IFERROR(IF(N681="","",N681*J681),"")</f>
        <v/>
      </c>
      <c r="P681" s="6" t="n"/>
    </row>
    <row r="682">
      <c r="A682" s="17" t="n"/>
      <c r="B682" s="6" t="n"/>
      <c r="C682" s="6">
        <f>IFERROR(VLOOKUP(B682,'Lists &amp; Settings'!$A$3:$D$200,2,FALSE),"")</f>
        <v/>
      </c>
      <c r="D682" s="6">
        <f>IFERROR(VLOOKUP(B682,'Lists &amp; Settings'!$A$3:$D$200,3,FALSE),"")</f>
        <v/>
      </c>
      <c r="E682" s="6" t="n"/>
      <c r="F682" s="6" t="n"/>
      <c r="G682" s="6" t="n"/>
      <c r="H682" s="6" t="n"/>
      <c r="I682" s="6">
        <f>IFERROR(IF(I682="",""&amp;VLOOKUP(B682,'Lists &amp; Settings'!$A$3:$D$200,4,FALSE),I682),"")</f>
        <v/>
      </c>
      <c r="J682" s="16" t="n"/>
      <c r="K682" s="17" t="n"/>
      <c r="L682" s="8">
        <f>IFERROR(IF(COUNTIF(A682:K682,"&lt;&gt;")=0,"",K682-TODAY()),"")</f>
        <v/>
      </c>
      <c r="M682" s="6">
        <f>IFERROR(IF(COUNTIF(A682:K682,"&lt;&gt;")=0,"",IF(K682&lt;TODAY(),"Expired",IF(K682&lt;=TODAY()+'Lists &amp; Settings'!$B$10,"Expiring Soon","OK"))),"" )</f>
        <v/>
      </c>
      <c r="N682" s="8">
        <f>IFERROR(IF(COUNTIF(A682:K682,"&lt;&gt;")=0,"", H682-SUMIFS(StockOut!$E:$E,StockOut!$B:$B,B682,StockOut!$C:$C,E682)), "" )</f>
        <v/>
      </c>
      <c r="O682" s="16">
        <f>IFERROR(IF(N682="","",N682*J682),"")</f>
        <v/>
      </c>
      <c r="P682" s="6" t="n"/>
    </row>
    <row r="683">
      <c r="A683" s="17" t="n"/>
      <c r="B683" s="6" t="n"/>
      <c r="C683" s="6">
        <f>IFERROR(VLOOKUP(B683,'Lists &amp; Settings'!$A$3:$D$200,2,FALSE),"")</f>
        <v/>
      </c>
      <c r="D683" s="6">
        <f>IFERROR(VLOOKUP(B683,'Lists &amp; Settings'!$A$3:$D$200,3,FALSE),"")</f>
        <v/>
      </c>
      <c r="E683" s="6" t="n"/>
      <c r="F683" s="6" t="n"/>
      <c r="G683" s="6" t="n"/>
      <c r="H683" s="6" t="n"/>
      <c r="I683" s="6">
        <f>IFERROR(IF(I683="",""&amp;VLOOKUP(B683,'Lists &amp; Settings'!$A$3:$D$200,4,FALSE),I683),"")</f>
        <v/>
      </c>
      <c r="J683" s="16" t="n"/>
      <c r="K683" s="17" t="n"/>
      <c r="L683" s="8">
        <f>IFERROR(IF(COUNTIF(A683:K683,"&lt;&gt;")=0,"",K683-TODAY()),"")</f>
        <v/>
      </c>
      <c r="M683" s="6">
        <f>IFERROR(IF(COUNTIF(A683:K683,"&lt;&gt;")=0,"",IF(K683&lt;TODAY(),"Expired",IF(K683&lt;=TODAY()+'Lists &amp; Settings'!$B$10,"Expiring Soon","OK"))),"" )</f>
        <v/>
      </c>
      <c r="N683" s="8">
        <f>IFERROR(IF(COUNTIF(A683:K683,"&lt;&gt;")=0,"", H683-SUMIFS(StockOut!$E:$E,StockOut!$B:$B,B683,StockOut!$C:$C,E683)), "" )</f>
        <v/>
      </c>
      <c r="O683" s="16">
        <f>IFERROR(IF(N683="","",N683*J683),"")</f>
        <v/>
      </c>
      <c r="P683" s="6" t="n"/>
    </row>
    <row r="684">
      <c r="A684" s="17" t="n"/>
      <c r="B684" s="6" t="n"/>
      <c r="C684" s="6">
        <f>IFERROR(VLOOKUP(B684,'Lists &amp; Settings'!$A$3:$D$200,2,FALSE),"")</f>
        <v/>
      </c>
      <c r="D684" s="6">
        <f>IFERROR(VLOOKUP(B684,'Lists &amp; Settings'!$A$3:$D$200,3,FALSE),"")</f>
        <v/>
      </c>
      <c r="E684" s="6" t="n"/>
      <c r="F684" s="6" t="n"/>
      <c r="G684" s="6" t="n"/>
      <c r="H684" s="6" t="n"/>
      <c r="I684" s="6">
        <f>IFERROR(IF(I684="",""&amp;VLOOKUP(B684,'Lists &amp; Settings'!$A$3:$D$200,4,FALSE),I684),"")</f>
        <v/>
      </c>
      <c r="J684" s="16" t="n"/>
      <c r="K684" s="17" t="n"/>
      <c r="L684" s="8">
        <f>IFERROR(IF(COUNTIF(A684:K684,"&lt;&gt;")=0,"",K684-TODAY()),"")</f>
        <v/>
      </c>
      <c r="M684" s="6">
        <f>IFERROR(IF(COUNTIF(A684:K684,"&lt;&gt;")=0,"",IF(K684&lt;TODAY(),"Expired",IF(K684&lt;=TODAY()+'Lists &amp; Settings'!$B$10,"Expiring Soon","OK"))),"" )</f>
        <v/>
      </c>
      <c r="N684" s="8">
        <f>IFERROR(IF(COUNTIF(A684:K684,"&lt;&gt;")=0,"", H684-SUMIFS(StockOut!$E:$E,StockOut!$B:$B,B684,StockOut!$C:$C,E684)), "" )</f>
        <v/>
      </c>
      <c r="O684" s="16">
        <f>IFERROR(IF(N684="","",N684*J684),"")</f>
        <v/>
      </c>
      <c r="P684" s="6" t="n"/>
    </row>
    <row r="685">
      <c r="A685" s="17" t="n"/>
      <c r="B685" s="6" t="n"/>
      <c r="C685" s="6">
        <f>IFERROR(VLOOKUP(B685,'Lists &amp; Settings'!$A$3:$D$200,2,FALSE),"")</f>
        <v/>
      </c>
      <c r="D685" s="6">
        <f>IFERROR(VLOOKUP(B685,'Lists &amp; Settings'!$A$3:$D$200,3,FALSE),"")</f>
        <v/>
      </c>
      <c r="E685" s="6" t="n"/>
      <c r="F685" s="6" t="n"/>
      <c r="G685" s="6" t="n"/>
      <c r="H685" s="6" t="n"/>
      <c r="I685" s="6">
        <f>IFERROR(IF(I685="",""&amp;VLOOKUP(B685,'Lists &amp; Settings'!$A$3:$D$200,4,FALSE),I685),"")</f>
        <v/>
      </c>
      <c r="J685" s="16" t="n"/>
      <c r="K685" s="17" t="n"/>
      <c r="L685" s="8">
        <f>IFERROR(IF(COUNTIF(A685:K685,"&lt;&gt;")=0,"",K685-TODAY()),"")</f>
        <v/>
      </c>
      <c r="M685" s="6">
        <f>IFERROR(IF(COUNTIF(A685:K685,"&lt;&gt;")=0,"",IF(K685&lt;TODAY(),"Expired",IF(K685&lt;=TODAY()+'Lists &amp; Settings'!$B$10,"Expiring Soon","OK"))),"" )</f>
        <v/>
      </c>
      <c r="N685" s="8">
        <f>IFERROR(IF(COUNTIF(A685:K685,"&lt;&gt;")=0,"", H685-SUMIFS(StockOut!$E:$E,StockOut!$B:$B,B685,StockOut!$C:$C,E685)), "" )</f>
        <v/>
      </c>
      <c r="O685" s="16">
        <f>IFERROR(IF(N685="","",N685*J685),"")</f>
        <v/>
      </c>
      <c r="P685" s="6" t="n"/>
    </row>
    <row r="686">
      <c r="A686" s="17" t="n"/>
      <c r="B686" s="6" t="n"/>
      <c r="C686" s="6">
        <f>IFERROR(VLOOKUP(B686,'Lists &amp; Settings'!$A$3:$D$200,2,FALSE),"")</f>
        <v/>
      </c>
      <c r="D686" s="6">
        <f>IFERROR(VLOOKUP(B686,'Lists &amp; Settings'!$A$3:$D$200,3,FALSE),"")</f>
        <v/>
      </c>
      <c r="E686" s="6" t="n"/>
      <c r="F686" s="6" t="n"/>
      <c r="G686" s="6" t="n"/>
      <c r="H686" s="6" t="n"/>
      <c r="I686" s="6">
        <f>IFERROR(IF(I686="",""&amp;VLOOKUP(B686,'Lists &amp; Settings'!$A$3:$D$200,4,FALSE),I686),"")</f>
        <v/>
      </c>
      <c r="J686" s="16" t="n"/>
      <c r="K686" s="17" t="n"/>
      <c r="L686" s="8">
        <f>IFERROR(IF(COUNTIF(A686:K686,"&lt;&gt;")=0,"",K686-TODAY()),"")</f>
        <v/>
      </c>
      <c r="M686" s="6">
        <f>IFERROR(IF(COUNTIF(A686:K686,"&lt;&gt;")=0,"",IF(K686&lt;TODAY(),"Expired",IF(K686&lt;=TODAY()+'Lists &amp; Settings'!$B$10,"Expiring Soon","OK"))),"" )</f>
        <v/>
      </c>
      <c r="N686" s="8">
        <f>IFERROR(IF(COUNTIF(A686:K686,"&lt;&gt;")=0,"", H686-SUMIFS(StockOut!$E:$E,StockOut!$B:$B,B686,StockOut!$C:$C,E686)), "" )</f>
        <v/>
      </c>
      <c r="O686" s="16">
        <f>IFERROR(IF(N686="","",N686*J686),"")</f>
        <v/>
      </c>
      <c r="P686" s="6" t="n"/>
    </row>
    <row r="687">
      <c r="A687" s="17" t="n"/>
      <c r="B687" s="6" t="n"/>
      <c r="C687" s="6">
        <f>IFERROR(VLOOKUP(B687,'Lists &amp; Settings'!$A$3:$D$200,2,FALSE),"")</f>
        <v/>
      </c>
      <c r="D687" s="6">
        <f>IFERROR(VLOOKUP(B687,'Lists &amp; Settings'!$A$3:$D$200,3,FALSE),"")</f>
        <v/>
      </c>
      <c r="E687" s="6" t="n"/>
      <c r="F687" s="6" t="n"/>
      <c r="G687" s="6" t="n"/>
      <c r="H687" s="6" t="n"/>
      <c r="I687" s="6">
        <f>IFERROR(IF(I687="",""&amp;VLOOKUP(B687,'Lists &amp; Settings'!$A$3:$D$200,4,FALSE),I687),"")</f>
        <v/>
      </c>
      <c r="J687" s="16" t="n"/>
      <c r="K687" s="17" t="n"/>
      <c r="L687" s="8">
        <f>IFERROR(IF(COUNTIF(A687:K687,"&lt;&gt;")=0,"",K687-TODAY()),"")</f>
        <v/>
      </c>
      <c r="M687" s="6">
        <f>IFERROR(IF(COUNTIF(A687:K687,"&lt;&gt;")=0,"",IF(K687&lt;TODAY(),"Expired",IF(K687&lt;=TODAY()+'Lists &amp; Settings'!$B$10,"Expiring Soon","OK"))),"" )</f>
        <v/>
      </c>
      <c r="N687" s="8">
        <f>IFERROR(IF(COUNTIF(A687:K687,"&lt;&gt;")=0,"", H687-SUMIFS(StockOut!$E:$E,StockOut!$B:$B,B687,StockOut!$C:$C,E687)), "" )</f>
        <v/>
      </c>
      <c r="O687" s="16">
        <f>IFERROR(IF(N687="","",N687*J687),"")</f>
        <v/>
      </c>
      <c r="P687" s="6" t="n"/>
    </row>
    <row r="688">
      <c r="A688" s="17" t="n"/>
      <c r="B688" s="6" t="n"/>
      <c r="C688" s="6">
        <f>IFERROR(VLOOKUP(B688,'Lists &amp; Settings'!$A$3:$D$200,2,FALSE),"")</f>
        <v/>
      </c>
      <c r="D688" s="6">
        <f>IFERROR(VLOOKUP(B688,'Lists &amp; Settings'!$A$3:$D$200,3,FALSE),"")</f>
        <v/>
      </c>
      <c r="E688" s="6" t="n"/>
      <c r="F688" s="6" t="n"/>
      <c r="G688" s="6" t="n"/>
      <c r="H688" s="6" t="n"/>
      <c r="I688" s="6">
        <f>IFERROR(IF(I688="",""&amp;VLOOKUP(B688,'Lists &amp; Settings'!$A$3:$D$200,4,FALSE),I688),"")</f>
        <v/>
      </c>
      <c r="J688" s="16" t="n"/>
      <c r="K688" s="17" t="n"/>
      <c r="L688" s="8">
        <f>IFERROR(IF(COUNTIF(A688:K688,"&lt;&gt;")=0,"",K688-TODAY()),"")</f>
        <v/>
      </c>
      <c r="M688" s="6">
        <f>IFERROR(IF(COUNTIF(A688:K688,"&lt;&gt;")=0,"",IF(K688&lt;TODAY(),"Expired",IF(K688&lt;=TODAY()+'Lists &amp; Settings'!$B$10,"Expiring Soon","OK"))),"" )</f>
        <v/>
      </c>
      <c r="N688" s="8">
        <f>IFERROR(IF(COUNTIF(A688:K688,"&lt;&gt;")=0,"", H688-SUMIFS(StockOut!$E:$E,StockOut!$B:$B,B688,StockOut!$C:$C,E688)), "" )</f>
        <v/>
      </c>
      <c r="O688" s="16">
        <f>IFERROR(IF(N688="","",N688*J688),"")</f>
        <v/>
      </c>
      <c r="P688" s="6" t="n"/>
    </row>
    <row r="689">
      <c r="A689" s="17" t="n"/>
      <c r="B689" s="6" t="n"/>
      <c r="C689" s="6">
        <f>IFERROR(VLOOKUP(B689,'Lists &amp; Settings'!$A$3:$D$200,2,FALSE),"")</f>
        <v/>
      </c>
      <c r="D689" s="6">
        <f>IFERROR(VLOOKUP(B689,'Lists &amp; Settings'!$A$3:$D$200,3,FALSE),"")</f>
        <v/>
      </c>
      <c r="E689" s="6" t="n"/>
      <c r="F689" s="6" t="n"/>
      <c r="G689" s="6" t="n"/>
      <c r="H689" s="6" t="n"/>
      <c r="I689" s="6">
        <f>IFERROR(IF(I689="",""&amp;VLOOKUP(B689,'Lists &amp; Settings'!$A$3:$D$200,4,FALSE),I689),"")</f>
        <v/>
      </c>
      <c r="J689" s="16" t="n"/>
      <c r="K689" s="17" t="n"/>
      <c r="L689" s="8">
        <f>IFERROR(IF(COUNTIF(A689:K689,"&lt;&gt;")=0,"",K689-TODAY()),"")</f>
        <v/>
      </c>
      <c r="M689" s="6">
        <f>IFERROR(IF(COUNTIF(A689:K689,"&lt;&gt;")=0,"",IF(K689&lt;TODAY(),"Expired",IF(K689&lt;=TODAY()+'Lists &amp; Settings'!$B$10,"Expiring Soon","OK"))),"" )</f>
        <v/>
      </c>
      <c r="N689" s="8">
        <f>IFERROR(IF(COUNTIF(A689:K689,"&lt;&gt;")=0,"", H689-SUMIFS(StockOut!$E:$E,StockOut!$B:$B,B689,StockOut!$C:$C,E689)), "" )</f>
        <v/>
      </c>
      <c r="O689" s="16">
        <f>IFERROR(IF(N689="","",N689*J689),"")</f>
        <v/>
      </c>
      <c r="P689" s="6" t="n"/>
    </row>
    <row r="690">
      <c r="A690" s="17" t="n"/>
      <c r="B690" s="6" t="n"/>
      <c r="C690" s="6">
        <f>IFERROR(VLOOKUP(B690,'Lists &amp; Settings'!$A$3:$D$200,2,FALSE),"")</f>
        <v/>
      </c>
      <c r="D690" s="6">
        <f>IFERROR(VLOOKUP(B690,'Lists &amp; Settings'!$A$3:$D$200,3,FALSE),"")</f>
        <v/>
      </c>
      <c r="E690" s="6" t="n"/>
      <c r="F690" s="6" t="n"/>
      <c r="G690" s="6" t="n"/>
      <c r="H690" s="6" t="n"/>
      <c r="I690" s="6">
        <f>IFERROR(IF(I690="",""&amp;VLOOKUP(B690,'Lists &amp; Settings'!$A$3:$D$200,4,FALSE),I690),"")</f>
        <v/>
      </c>
      <c r="J690" s="16" t="n"/>
      <c r="K690" s="17" t="n"/>
      <c r="L690" s="8">
        <f>IFERROR(IF(COUNTIF(A690:K690,"&lt;&gt;")=0,"",K690-TODAY()),"")</f>
        <v/>
      </c>
      <c r="M690" s="6">
        <f>IFERROR(IF(COUNTIF(A690:K690,"&lt;&gt;")=0,"",IF(K690&lt;TODAY(),"Expired",IF(K690&lt;=TODAY()+'Lists &amp; Settings'!$B$10,"Expiring Soon","OK"))),"" )</f>
        <v/>
      </c>
      <c r="N690" s="8">
        <f>IFERROR(IF(COUNTIF(A690:K690,"&lt;&gt;")=0,"", H690-SUMIFS(StockOut!$E:$E,StockOut!$B:$B,B690,StockOut!$C:$C,E690)), "" )</f>
        <v/>
      </c>
      <c r="O690" s="16">
        <f>IFERROR(IF(N690="","",N690*J690),"")</f>
        <v/>
      </c>
      <c r="P690" s="6" t="n"/>
    </row>
    <row r="691">
      <c r="A691" s="17" t="n"/>
      <c r="B691" s="6" t="n"/>
      <c r="C691" s="6">
        <f>IFERROR(VLOOKUP(B691,'Lists &amp; Settings'!$A$3:$D$200,2,FALSE),"")</f>
        <v/>
      </c>
      <c r="D691" s="6">
        <f>IFERROR(VLOOKUP(B691,'Lists &amp; Settings'!$A$3:$D$200,3,FALSE),"")</f>
        <v/>
      </c>
      <c r="E691" s="6" t="n"/>
      <c r="F691" s="6" t="n"/>
      <c r="G691" s="6" t="n"/>
      <c r="H691" s="6" t="n"/>
      <c r="I691" s="6">
        <f>IFERROR(IF(I691="",""&amp;VLOOKUP(B691,'Lists &amp; Settings'!$A$3:$D$200,4,FALSE),I691),"")</f>
        <v/>
      </c>
      <c r="J691" s="16" t="n"/>
      <c r="K691" s="17" t="n"/>
      <c r="L691" s="8">
        <f>IFERROR(IF(COUNTIF(A691:K691,"&lt;&gt;")=0,"",K691-TODAY()),"")</f>
        <v/>
      </c>
      <c r="M691" s="6">
        <f>IFERROR(IF(COUNTIF(A691:K691,"&lt;&gt;")=0,"",IF(K691&lt;TODAY(),"Expired",IF(K691&lt;=TODAY()+'Lists &amp; Settings'!$B$10,"Expiring Soon","OK"))),"" )</f>
        <v/>
      </c>
      <c r="N691" s="8">
        <f>IFERROR(IF(COUNTIF(A691:K691,"&lt;&gt;")=0,"", H691-SUMIFS(StockOut!$E:$E,StockOut!$B:$B,B691,StockOut!$C:$C,E691)), "" )</f>
        <v/>
      </c>
      <c r="O691" s="16">
        <f>IFERROR(IF(N691="","",N691*J691),"")</f>
        <v/>
      </c>
      <c r="P691" s="6" t="n"/>
    </row>
    <row r="692">
      <c r="A692" s="17" t="n"/>
      <c r="B692" s="6" t="n"/>
      <c r="C692" s="6">
        <f>IFERROR(VLOOKUP(B692,'Lists &amp; Settings'!$A$3:$D$200,2,FALSE),"")</f>
        <v/>
      </c>
      <c r="D692" s="6">
        <f>IFERROR(VLOOKUP(B692,'Lists &amp; Settings'!$A$3:$D$200,3,FALSE),"")</f>
        <v/>
      </c>
      <c r="E692" s="6" t="n"/>
      <c r="F692" s="6" t="n"/>
      <c r="G692" s="6" t="n"/>
      <c r="H692" s="6" t="n"/>
      <c r="I692" s="6">
        <f>IFERROR(IF(I692="",""&amp;VLOOKUP(B692,'Lists &amp; Settings'!$A$3:$D$200,4,FALSE),I692),"")</f>
        <v/>
      </c>
      <c r="J692" s="16" t="n"/>
      <c r="K692" s="17" t="n"/>
      <c r="L692" s="8">
        <f>IFERROR(IF(COUNTIF(A692:K692,"&lt;&gt;")=0,"",K692-TODAY()),"")</f>
        <v/>
      </c>
      <c r="M692" s="6">
        <f>IFERROR(IF(COUNTIF(A692:K692,"&lt;&gt;")=0,"",IF(K692&lt;TODAY(),"Expired",IF(K692&lt;=TODAY()+'Lists &amp; Settings'!$B$10,"Expiring Soon","OK"))),"" )</f>
        <v/>
      </c>
      <c r="N692" s="8">
        <f>IFERROR(IF(COUNTIF(A692:K692,"&lt;&gt;")=0,"", H692-SUMIFS(StockOut!$E:$E,StockOut!$B:$B,B692,StockOut!$C:$C,E692)), "" )</f>
        <v/>
      </c>
      <c r="O692" s="16">
        <f>IFERROR(IF(N692="","",N692*J692),"")</f>
        <v/>
      </c>
      <c r="P692" s="6" t="n"/>
    </row>
    <row r="693">
      <c r="A693" s="17" t="n"/>
      <c r="B693" s="6" t="n"/>
      <c r="C693" s="6">
        <f>IFERROR(VLOOKUP(B693,'Lists &amp; Settings'!$A$3:$D$200,2,FALSE),"")</f>
        <v/>
      </c>
      <c r="D693" s="6">
        <f>IFERROR(VLOOKUP(B693,'Lists &amp; Settings'!$A$3:$D$200,3,FALSE),"")</f>
        <v/>
      </c>
      <c r="E693" s="6" t="n"/>
      <c r="F693" s="6" t="n"/>
      <c r="G693" s="6" t="n"/>
      <c r="H693" s="6" t="n"/>
      <c r="I693" s="6">
        <f>IFERROR(IF(I693="",""&amp;VLOOKUP(B693,'Lists &amp; Settings'!$A$3:$D$200,4,FALSE),I693),"")</f>
        <v/>
      </c>
      <c r="J693" s="16" t="n"/>
      <c r="K693" s="17" t="n"/>
      <c r="L693" s="8">
        <f>IFERROR(IF(COUNTIF(A693:K693,"&lt;&gt;")=0,"",K693-TODAY()),"")</f>
        <v/>
      </c>
      <c r="M693" s="6">
        <f>IFERROR(IF(COUNTIF(A693:K693,"&lt;&gt;")=0,"",IF(K693&lt;TODAY(),"Expired",IF(K693&lt;=TODAY()+'Lists &amp; Settings'!$B$10,"Expiring Soon","OK"))),"" )</f>
        <v/>
      </c>
      <c r="N693" s="8">
        <f>IFERROR(IF(COUNTIF(A693:K693,"&lt;&gt;")=0,"", H693-SUMIFS(StockOut!$E:$E,StockOut!$B:$B,B693,StockOut!$C:$C,E693)), "" )</f>
        <v/>
      </c>
      <c r="O693" s="16">
        <f>IFERROR(IF(N693="","",N693*J693),"")</f>
        <v/>
      </c>
      <c r="P693" s="6" t="n"/>
    </row>
    <row r="694">
      <c r="A694" s="17" t="n"/>
      <c r="B694" s="6" t="n"/>
      <c r="C694" s="6">
        <f>IFERROR(VLOOKUP(B694,'Lists &amp; Settings'!$A$3:$D$200,2,FALSE),"")</f>
        <v/>
      </c>
      <c r="D694" s="6">
        <f>IFERROR(VLOOKUP(B694,'Lists &amp; Settings'!$A$3:$D$200,3,FALSE),"")</f>
        <v/>
      </c>
      <c r="E694" s="6" t="n"/>
      <c r="F694" s="6" t="n"/>
      <c r="G694" s="6" t="n"/>
      <c r="H694" s="6" t="n"/>
      <c r="I694" s="6">
        <f>IFERROR(IF(I694="",""&amp;VLOOKUP(B694,'Lists &amp; Settings'!$A$3:$D$200,4,FALSE),I694),"")</f>
        <v/>
      </c>
      <c r="J694" s="16" t="n"/>
      <c r="K694" s="17" t="n"/>
      <c r="L694" s="8">
        <f>IFERROR(IF(COUNTIF(A694:K694,"&lt;&gt;")=0,"",K694-TODAY()),"")</f>
        <v/>
      </c>
      <c r="M694" s="6">
        <f>IFERROR(IF(COUNTIF(A694:K694,"&lt;&gt;")=0,"",IF(K694&lt;TODAY(),"Expired",IF(K694&lt;=TODAY()+'Lists &amp; Settings'!$B$10,"Expiring Soon","OK"))),"" )</f>
        <v/>
      </c>
      <c r="N694" s="8">
        <f>IFERROR(IF(COUNTIF(A694:K694,"&lt;&gt;")=0,"", H694-SUMIFS(StockOut!$E:$E,StockOut!$B:$B,B694,StockOut!$C:$C,E694)), "" )</f>
        <v/>
      </c>
      <c r="O694" s="16">
        <f>IFERROR(IF(N694="","",N694*J694),"")</f>
        <v/>
      </c>
      <c r="P694" s="6" t="n"/>
    </row>
    <row r="695">
      <c r="A695" s="17" t="n"/>
      <c r="B695" s="6" t="n"/>
      <c r="C695" s="6">
        <f>IFERROR(VLOOKUP(B695,'Lists &amp; Settings'!$A$3:$D$200,2,FALSE),"")</f>
        <v/>
      </c>
      <c r="D695" s="6">
        <f>IFERROR(VLOOKUP(B695,'Lists &amp; Settings'!$A$3:$D$200,3,FALSE),"")</f>
        <v/>
      </c>
      <c r="E695" s="6" t="n"/>
      <c r="F695" s="6" t="n"/>
      <c r="G695" s="6" t="n"/>
      <c r="H695" s="6" t="n"/>
      <c r="I695" s="6">
        <f>IFERROR(IF(I695="",""&amp;VLOOKUP(B695,'Lists &amp; Settings'!$A$3:$D$200,4,FALSE),I695),"")</f>
        <v/>
      </c>
      <c r="J695" s="16" t="n"/>
      <c r="K695" s="17" t="n"/>
      <c r="L695" s="8">
        <f>IFERROR(IF(COUNTIF(A695:K695,"&lt;&gt;")=0,"",K695-TODAY()),"")</f>
        <v/>
      </c>
      <c r="M695" s="6">
        <f>IFERROR(IF(COUNTIF(A695:K695,"&lt;&gt;")=0,"",IF(K695&lt;TODAY(),"Expired",IF(K695&lt;=TODAY()+'Lists &amp; Settings'!$B$10,"Expiring Soon","OK"))),"" )</f>
        <v/>
      </c>
      <c r="N695" s="8">
        <f>IFERROR(IF(COUNTIF(A695:K695,"&lt;&gt;")=0,"", H695-SUMIFS(StockOut!$E:$E,StockOut!$B:$B,B695,StockOut!$C:$C,E695)), "" )</f>
        <v/>
      </c>
      <c r="O695" s="16">
        <f>IFERROR(IF(N695="","",N695*J695),"")</f>
        <v/>
      </c>
      <c r="P695" s="6" t="n"/>
    </row>
    <row r="696">
      <c r="A696" s="17" t="n"/>
      <c r="B696" s="6" t="n"/>
      <c r="C696" s="6">
        <f>IFERROR(VLOOKUP(B696,'Lists &amp; Settings'!$A$3:$D$200,2,FALSE),"")</f>
        <v/>
      </c>
      <c r="D696" s="6">
        <f>IFERROR(VLOOKUP(B696,'Lists &amp; Settings'!$A$3:$D$200,3,FALSE),"")</f>
        <v/>
      </c>
      <c r="E696" s="6" t="n"/>
      <c r="F696" s="6" t="n"/>
      <c r="G696" s="6" t="n"/>
      <c r="H696" s="6" t="n"/>
      <c r="I696" s="6">
        <f>IFERROR(IF(I696="",""&amp;VLOOKUP(B696,'Lists &amp; Settings'!$A$3:$D$200,4,FALSE),I696),"")</f>
        <v/>
      </c>
      <c r="J696" s="16" t="n"/>
      <c r="K696" s="17" t="n"/>
      <c r="L696" s="8">
        <f>IFERROR(IF(COUNTIF(A696:K696,"&lt;&gt;")=0,"",K696-TODAY()),"")</f>
        <v/>
      </c>
      <c r="M696" s="6">
        <f>IFERROR(IF(COUNTIF(A696:K696,"&lt;&gt;")=0,"",IF(K696&lt;TODAY(),"Expired",IF(K696&lt;=TODAY()+'Lists &amp; Settings'!$B$10,"Expiring Soon","OK"))),"" )</f>
        <v/>
      </c>
      <c r="N696" s="8">
        <f>IFERROR(IF(COUNTIF(A696:K696,"&lt;&gt;")=0,"", H696-SUMIFS(StockOut!$E:$E,StockOut!$B:$B,B696,StockOut!$C:$C,E696)), "" )</f>
        <v/>
      </c>
      <c r="O696" s="16">
        <f>IFERROR(IF(N696="","",N696*J696),"")</f>
        <v/>
      </c>
      <c r="P696" s="6" t="n"/>
    </row>
    <row r="697">
      <c r="A697" s="17" t="n"/>
      <c r="B697" s="6" t="n"/>
      <c r="C697" s="6">
        <f>IFERROR(VLOOKUP(B697,'Lists &amp; Settings'!$A$3:$D$200,2,FALSE),"")</f>
        <v/>
      </c>
      <c r="D697" s="6">
        <f>IFERROR(VLOOKUP(B697,'Lists &amp; Settings'!$A$3:$D$200,3,FALSE),"")</f>
        <v/>
      </c>
      <c r="E697" s="6" t="n"/>
      <c r="F697" s="6" t="n"/>
      <c r="G697" s="6" t="n"/>
      <c r="H697" s="6" t="n"/>
      <c r="I697" s="6">
        <f>IFERROR(IF(I697="",""&amp;VLOOKUP(B697,'Lists &amp; Settings'!$A$3:$D$200,4,FALSE),I697),"")</f>
        <v/>
      </c>
      <c r="J697" s="16" t="n"/>
      <c r="K697" s="17" t="n"/>
      <c r="L697" s="8">
        <f>IFERROR(IF(COUNTIF(A697:K697,"&lt;&gt;")=0,"",K697-TODAY()),"")</f>
        <v/>
      </c>
      <c r="M697" s="6">
        <f>IFERROR(IF(COUNTIF(A697:K697,"&lt;&gt;")=0,"",IF(K697&lt;TODAY(),"Expired",IF(K697&lt;=TODAY()+'Lists &amp; Settings'!$B$10,"Expiring Soon","OK"))),"" )</f>
        <v/>
      </c>
      <c r="N697" s="8">
        <f>IFERROR(IF(COUNTIF(A697:K697,"&lt;&gt;")=0,"", H697-SUMIFS(StockOut!$E:$E,StockOut!$B:$B,B697,StockOut!$C:$C,E697)), "" )</f>
        <v/>
      </c>
      <c r="O697" s="16">
        <f>IFERROR(IF(N697="","",N697*J697),"")</f>
        <v/>
      </c>
      <c r="P697" s="6" t="n"/>
    </row>
    <row r="698">
      <c r="A698" s="17" t="n"/>
      <c r="B698" s="6" t="n"/>
      <c r="C698" s="6">
        <f>IFERROR(VLOOKUP(B698,'Lists &amp; Settings'!$A$3:$D$200,2,FALSE),"")</f>
        <v/>
      </c>
      <c r="D698" s="6">
        <f>IFERROR(VLOOKUP(B698,'Lists &amp; Settings'!$A$3:$D$200,3,FALSE),"")</f>
        <v/>
      </c>
      <c r="E698" s="6" t="n"/>
      <c r="F698" s="6" t="n"/>
      <c r="G698" s="6" t="n"/>
      <c r="H698" s="6" t="n"/>
      <c r="I698" s="6">
        <f>IFERROR(IF(I698="",""&amp;VLOOKUP(B698,'Lists &amp; Settings'!$A$3:$D$200,4,FALSE),I698),"")</f>
        <v/>
      </c>
      <c r="J698" s="16" t="n"/>
      <c r="K698" s="17" t="n"/>
      <c r="L698" s="8">
        <f>IFERROR(IF(COUNTIF(A698:K698,"&lt;&gt;")=0,"",K698-TODAY()),"")</f>
        <v/>
      </c>
      <c r="M698" s="6">
        <f>IFERROR(IF(COUNTIF(A698:K698,"&lt;&gt;")=0,"",IF(K698&lt;TODAY(),"Expired",IF(K698&lt;=TODAY()+'Lists &amp; Settings'!$B$10,"Expiring Soon","OK"))),"" )</f>
        <v/>
      </c>
      <c r="N698" s="8">
        <f>IFERROR(IF(COUNTIF(A698:K698,"&lt;&gt;")=0,"", H698-SUMIFS(StockOut!$E:$E,StockOut!$B:$B,B698,StockOut!$C:$C,E698)), "" )</f>
        <v/>
      </c>
      <c r="O698" s="16">
        <f>IFERROR(IF(N698="","",N698*J698),"")</f>
        <v/>
      </c>
      <c r="P698" s="6" t="n"/>
    </row>
    <row r="699">
      <c r="A699" s="17" t="n"/>
      <c r="B699" s="6" t="n"/>
      <c r="C699" s="6">
        <f>IFERROR(VLOOKUP(B699,'Lists &amp; Settings'!$A$3:$D$200,2,FALSE),"")</f>
        <v/>
      </c>
      <c r="D699" s="6">
        <f>IFERROR(VLOOKUP(B699,'Lists &amp; Settings'!$A$3:$D$200,3,FALSE),"")</f>
        <v/>
      </c>
      <c r="E699" s="6" t="n"/>
      <c r="F699" s="6" t="n"/>
      <c r="G699" s="6" t="n"/>
      <c r="H699" s="6" t="n"/>
      <c r="I699" s="6">
        <f>IFERROR(IF(I699="",""&amp;VLOOKUP(B699,'Lists &amp; Settings'!$A$3:$D$200,4,FALSE),I699),"")</f>
        <v/>
      </c>
      <c r="J699" s="16" t="n"/>
      <c r="K699" s="17" t="n"/>
      <c r="L699" s="8">
        <f>IFERROR(IF(COUNTIF(A699:K699,"&lt;&gt;")=0,"",K699-TODAY()),"")</f>
        <v/>
      </c>
      <c r="M699" s="6">
        <f>IFERROR(IF(COUNTIF(A699:K699,"&lt;&gt;")=0,"",IF(K699&lt;TODAY(),"Expired",IF(K699&lt;=TODAY()+'Lists &amp; Settings'!$B$10,"Expiring Soon","OK"))),"" )</f>
        <v/>
      </c>
      <c r="N699" s="8">
        <f>IFERROR(IF(COUNTIF(A699:K699,"&lt;&gt;")=0,"", H699-SUMIFS(StockOut!$E:$E,StockOut!$B:$B,B699,StockOut!$C:$C,E699)), "" )</f>
        <v/>
      </c>
      <c r="O699" s="16">
        <f>IFERROR(IF(N699="","",N699*J699),"")</f>
        <v/>
      </c>
      <c r="P699" s="6" t="n"/>
    </row>
    <row r="700">
      <c r="A700" s="17" t="n"/>
      <c r="B700" s="6" t="n"/>
      <c r="C700" s="6">
        <f>IFERROR(VLOOKUP(B700,'Lists &amp; Settings'!$A$3:$D$200,2,FALSE),"")</f>
        <v/>
      </c>
      <c r="D700" s="6">
        <f>IFERROR(VLOOKUP(B700,'Lists &amp; Settings'!$A$3:$D$200,3,FALSE),"")</f>
        <v/>
      </c>
      <c r="E700" s="6" t="n"/>
      <c r="F700" s="6" t="n"/>
      <c r="G700" s="6" t="n"/>
      <c r="H700" s="6" t="n"/>
      <c r="I700" s="6">
        <f>IFERROR(IF(I700="",""&amp;VLOOKUP(B700,'Lists &amp; Settings'!$A$3:$D$200,4,FALSE),I700),"")</f>
        <v/>
      </c>
      <c r="J700" s="16" t="n"/>
      <c r="K700" s="17" t="n"/>
      <c r="L700" s="8">
        <f>IFERROR(IF(COUNTIF(A700:K700,"&lt;&gt;")=0,"",K700-TODAY()),"")</f>
        <v/>
      </c>
      <c r="M700" s="6">
        <f>IFERROR(IF(COUNTIF(A700:K700,"&lt;&gt;")=0,"",IF(K700&lt;TODAY(),"Expired",IF(K700&lt;=TODAY()+'Lists &amp; Settings'!$B$10,"Expiring Soon","OK"))),"" )</f>
        <v/>
      </c>
      <c r="N700" s="8">
        <f>IFERROR(IF(COUNTIF(A700:K700,"&lt;&gt;")=0,"", H700-SUMIFS(StockOut!$E:$E,StockOut!$B:$B,B700,StockOut!$C:$C,E700)), "" )</f>
        <v/>
      </c>
      <c r="O700" s="16">
        <f>IFERROR(IF(N700="","",N700*J700),"")</f>
        <v/>
      </c>
      <c r="P700" s="6" t="n"/>
    </row>
    <row r="701">
      <c r="A701" s="17" t="n"/>
      <c r="B701" s="6" t="n"/>
      <c r="C701" s="6">
        <f>IFERROR(VLOOKUP(B701,'Lists &amp; Settings'!$A$3:$D$200,2,FALSE),"")</f>
        <v/>
      </c>
      <c r="D701" s="6">
        <f>IFERROR(VLOOKUP(B701,'Lists &amp; Settings'!$A$3:$D$200,3,FALSE),"")</f>
        <v/>
      </c>
      <c r="E701" s="6" t="n"/>
      <c r="F701" s="6" t="n"/>
      <c r="G701" s="6" t="n"/>
      <c r="H701" s="6" t="n"/>
      <c r="I701" s="6">
        <f>IFERROR(IF(I701="",""&amp;VLOOKUP(B701,'Lists &amp; Settings'!$A$3:$D$200,4,FALSE),I701),"")</f>
        <v/>
      </c>
      <c r="J701" s="16" t="n"/>
      <c r="K701" s="17" t="n"/>
      <c r="L701" s="8">
        <f>IFERROR(IF(COUNTIF(A701:K701,"&lt;&gt;")=0,"",K701-TODAY()),"")</f>
        <v/>
      </c>
      <c r="M701" s="6">
        <f>IFERROR(IF(COUNTIF(A701:K701,"&lt;&gt;")=0,"",IF(K701&lt;TODAY(),"Expired",IF(K701&lt;=TODAY()+'Lists &amp; Settings'!$B$10,"Expiring Soon","OK"))),"" )</f>
        <v/>
      </c>
      <c r="N701" s="8">
        <f>IFERROR(IF(COUNTIF(A701:K701,"&lt;&gt;")=0,"", H701-SUMIFS(StockOut!$E:$E,StockOut!$B:$B,B701,StockOut!$C:$C,E701)), "" )</f>
        <v/>
      </c>
      <c r="O701" s="16">
        <f>IFERROR(IF(N701="","",N701*J701),"")</f>
        <v/>
      </c>
      <c r="P701" s="6" t="n"/>
    </row>
    <row r="702">
      <c r="A702" s="17" t="n"/>
      <c r="B702" s="6" t="n"/>
      <c r="C702" s="6">
        <f>IFERROR(VLOOKUP(B702,'Lists &amp; Settings'!$A$3:$D$200,2,FALSE),"")</f>
        <v/>
      </c>
      <c r="D702" s="6">
        <f>IFERROR(VLOOKUP(B702,'Lists &amp; Settings'!$A$3:$D$200,3,FALSE),"")</f>
        <v/>
      </c>
      <c r="E702" s="6" t="n"/>
      <c r="F702" s="6" t="n"/>
      <c r="G702" s="6" t="n"/>
      <c r="H702" s="6" t="n"/>
      <c r="I702" s="6">
        <f>IFERROR(IF(I702="",""&amp;VLOOKUP(B702,'Lists &amp; Settings'!$A$3:$D$200,4,FALSE),I702),"")</f>
        <v/>
      </c>
      <c r="J702" s="16" t="n"/>
      <c r="K702" s="17" t="n"/>
      <c r="L702" s="8">
        <f>IFERROR(IF(COUNTIF(A702:K702,"&lt;&gt;")=0,"",K702-TODAY()),"")</f>
        <v/>
      </c>
      <c r="M702" s="6">
        <f>IFERROR(IF(COUNTIF(A702:K702,"&lt;&gt;")=0,"",IF(K702&lt;TODAY(),"Expired",IF(K702&lt;=TODAY()+'Lists &amp; Settings'!$B$10,"Expiring Soon","OK"))),"" )</f>
        <v/>
      </c>
      <c r="N702" s="8">
        <f>IFERROR(IF(COUNTIF(A702:K702,"&lt;&gt;")=0,"", H702-SUMIFS(StockOut!$E:$E,StockOut!$B:$B,B702,StockOut!$C:$C,E702)), "" )</f>
        <v/>
      </c>
      <c r="O702" s="16">
        <f>IFERROR(IF(N702="","",N702*J702),"")</f>
        <v/>
      </c>
      <c r="P702" s="6" t="n"/>
    </row>
    <row r="703">
      <c r="A703" s="17" t="n"/>
      <c r="B703" s="6" t="n"/>
      <c r="C703" s="6">
        <f>IFERROR(VLOOKUP(B703,'Lists &amp; Settings'!$A$3:$D$200,2,FALSE),"")</f>
        <v/>
      </c>
      <c r="D703" s="6">
        <f>IFERROR(VLOOKUP(B703,'Lists &amp; Settings'!$A$3:$D$200,3,FALSE),"")</f>
        <v/>
      </c>
      <c r="E703" s="6" t="n"/>
      <c r="F703" s="6" t="n"/>
      <c r="G703" s="6" t="n"/>
      <c r="H703" s="6" t="n"/>
      <c r="I703" s="6">
        <f>IFERROR(IF(I703="",""&amp;VLOOKUP(B703,'Lists &amp; Settings'!$A$3:$D$200,4,FALSE),I703),"")</f>
        <v/>
      </c>
      <c r="J703" s="16" t="n"/>
      <c r="K703" s="17" t="n"/>
      <c r="L703" s="8">
        <f>IFERROR(IF(COUNTIF(A703:K703,"&lt;&gt;")=0,"",K703-TODAY()),"")</f>
        <v/>
      </c>
      <c r="M703" s="6">
        <f>IFERROR(IF(COUNTIF(A703:K703,"&lt;&gt;")=0,"",IF(K703&lt;TODAY(),"Expired",IF(K703&lt;=TODAY()+'Lists &amp; Settings'!$B$10,"Expiring Soon","OK"))),"" )</f>
        <v/>
      </c>
      <c r="N703" s="8">
        <f>IFERROR(IF(COUNTIF(A703:K703,"&lt;&gt;")=0,"", H703-SUMIFS(StockOut!$E:$E,StockOut!$B:$B,B703,StockOut!$C:$C,E703)), "" )</f>
        <v/>
      </c>
      <c r="O703" s="16">
        <f>IFERROR(IF(N703="","",N703*J703),"")</f>
        <v/>
      </c>
      <c r="P703" s="6" t="n"/>
    </row>
    <row r="704">
      <c r="A704" s="17" t="n"/>
      <c r="B704" s="6" t="n"/>
      <c r="C704" s="6">
        <f>IFERROR(VLOOKUP(B704,'Lists &amp; Settings'!$A$3:$D$200,2,FALSE),"")</f>
        <v/>
      </c>
      <c r="D704" s="6">
        <f>IFERROR(VLOOKUP(B704,'Lists &amp; Settings'!$A$3:$D$200,3,FALSE),"")</f>
        <v/>
      </c>
      <c r="E704" s="6" t="n"/>
      <c r="F704" s="6" t="n"/>
      <c r="G704" s="6" t="n"/>
      <c r="H704" s="6" t="n"/>
      <c r="I704" s="6">
        <f>IFERROR(IF(I704="",""&amp;VLOOKUP(B704,'Lists &amp; Settings'!$A$3:$D$200,4,FALSE),I704),"")</f>
        <v/>
      </c>
      <c r="J704" s="16" t="n"/>
      <c r="K704" s="17" t="n"/>
      <c r="L704" s="8">
        <f>IFERROR(IF(COUNTIF(A704:K704,"&lt;&gt;")=0,"",K704-TODAY()),"")</f>
        <v/>
      </c>
      <c r="M704" s="6">
        <f>IFERROR(IF(COUNTIF(A704:K704,"&lt;&gt;")=0,"",IF(K704&lt;TODAY(),"Expired",IF(K704&lt;=TODAY()+'Lists &amp; Settings'!$B$10,"Expiring Soon","OK"))),"" )</f>
        <v/>
      </c>
      <c r="N704" s="8">
        <f>IFERROR(IF(COUNTIF(A704:K704,"&lt;&gt;")=0,"", H704-SUMIFS(StockOut!$E:$E,StockOut!$B:$B,B704,StockOut!$C:$C,E704)), "" )</f>
        <v/>
      </c>
      <c r="O704" s="16">
        <f>IFERROR(IF(N704="","",N704*J704),"")</f>
        <v/>
      </c>
      <c r="P704" s="6" t="n"/>
    </row>
    <row r="705">
      <c r="A705" s="17" t="n"/>
      <c r="B705" s="6" t="n"/>
      <c r="C705" s="6">
        <f>IFERROR(VLOOKUP(B705,'Lists &amp; Settings'!$A$3:$D$200,2,FALSE),"")</f>
        <v/>
      </c>
      <c r="D705" s="6">
        <f>IFERROR(VLOOKUP(B705,'Lists &amp; Settings'!$A$3:$D$200,3,FALSE),"")</f>
        <v/>
      </c>
      <c r="E705" s="6" t="n"/>
      <c r="F705" s="6" t="n"/>
      <c r="G705" s="6" t="n"/>
      <c r="H705" s="6" t="n"/>
      <c r="I705" s="6">
        <f>IFERROR(IF(I705="",""&amp;VLOOKUP(B705,'Lists &amp; Settings'!$A$3:$D$200,4,FALSE),I705),"")</f>
        <v/>
      </c>
      <c r="J705" s="16" t="n"/>
      <c r="K705" s="17" t="n"/>
      <c r="L705" s="8">
        <f>IFERROR(IF(COUNTIF(A705:K705,"&lt;&gt;")=0,"",K705-TODAY()),"")</f>
        <v/>
      </c>
      <c r="M705" s="6">
        <f>IFERROR(IF(COUNTIF(A705:K705,"&lt;&gt;")=0,"",IF(K705&lt;TODAY(),"Expired",IF(K705&lt;=TODAY()+'Lists &amp; Settings'!$B$10,"Expiring Soon","OK"))),"" )</f>
        <v/>
      </c>
      <c r="N705" s="8">
        <f>IFERROR(IF(COUNTIF(A705:K705,"&lt;&gt;")=0,"", H705-SUMIFS(StockOut!$E:$E,StockOut!$B:$B,B705,StockOut!$C:$C,E705)), "" )</f>
        <v/>
      </c>
      <c r="O705" s="16">
        <f>IFERROR(IF(N705="","",N705*J705),"")</f>
        <v/>
      </c>
      <c r="P705" s="6" t="n"/>
    </row>
    <row r="706">
      <c r="A706" s="17" t="n"/>
      <c r="B706" s="6" t="n"/>
      <c r="C706" s="6">
        <f>IFERROR(VLOOKUP(B706,'Lists &amp; Settings'!$A$3:$D$200,2,FALSE),"")</f>
        <v/>
      </c>
      <c r="D706" s="6">
        <f>IFERROR(VLOOKUP(B706,'Lists &amp; Settings'!$A$3:$D$200,3,FALSE),"")</f>
        <v/>
      </c>
      <c r="E706" s="6" t="n"/>
      <c r="F706" s="6" t="n"/>
      <c r="G706" s="6" t="n"/>
      <c r="H706" s="6" t="n"/>
      <c r="I706" s="6">
        <f>IFERROR(IF(I706="",""&amp;VLOOKUP(B706,'Lists &amp; Settings'!$A$3:$D$200,4,FALSE),I706),"")</f>
        <v/>
      </c>
      <c r="J706" s="16" t="n"/>
      <c r="K706" s="17" t="n"/>
      <c r="L706" s="8">
        <f>IFERROR(IF(COUNTIF(A706:K706,"&lt;&gt;")=0,"",K706-TODAY()),"")</f>
        <v/>
      </c>
      <c r="M706" s="6">
        <f>IFERROR(IF(COUNTIF(A706:K706,"&lt;&gt;")=0,"",IF(K706&lt;TODAY(),"Expired",IF(K706&lt;=TODAY()+'Lists &amp; Settings'!$B$10,"Expiring Soon","OK"))),"" )</f>
        <v/>
      </c>
      <c r="N706" s="8">
        <f>IFERROR(IF(COUNTIF(A706:K706,"&lt;&gt;")=0,"", H706-SUMIFS(StockOut!$E:$E,StockOut!$B:$B,B706,StockOut!$C:$C,E706)), "" )</f>
        <v/>
      </c>
      <c r="O706" s="16">
        <f>IFERROR(IF(N706="","",N706*J706),"")</f>
        <v/>
      </c>
      <c r="P706" s="6" t="n"/>
    </row>
    <row r="707">
      <c r="A707" s="17" t="n"/>
      <c r="B707" s="6" t="n"/>
      <c r="C707" s="6">
        <f>IFERROR(VLOOKUP(B707,'Lists &amp; Settings'!$A$3:$D$200,2,FALSE),"")</f>
        <v/>
      </c>
      <c r="D707" s="6">
        <f>IFERROR(VLOOKUP(B707,'Lists &amp; Settings'!$A$3:$D$200,3,FALSE),"")</f>
        <v/>
      </c>
      <c r="E707" s="6" t="n"/>
      <c r="F707" s="6" t="n"/>
      <c r="G707" s="6" t="n"/>
      <c r="H707" s="6" t="n"/>
      <c r="I707" s="6">
        <f>IFERROR(IF(I707="",""&amp;VLOOKUP(B707,'Lists &amp; Settings'!$A$3:$D$200,4,FALSE),I707),"")</f>
        <v/>
      </c>
      <c r="J707" s="16" t="n"/>
      <c r="K707" s="17" t="n"/>
      <c r="L707" s="8">
        <f>IFERROR(IF(COUNTIF(A707:K707,"&lt;&gt;")=0,"",K707-TODAY()),"")</f>
        <v/>
      </c>
      <c r="M707" s="6">
        <f>IFERROR(IF(COUNTIF(A707:K707,"&lt;&gt;")=0,"",IF(K707&lt;TODAY(),"Expired",IF(K707&lt;=TODAY()+'Lists &amp; Settings'!$B$10,"Expiring Soon","OK"))),"" )</f>
        <v/>
      </c>
      <c r="N707" s="8">
        <f>IFERROR(IF(COUNTIF(A707:K707,"&lt;&gt;")=0,"", H707-SUMIFS(StockOut!$E:$E,StockOut!$B:$B,B707,StockOut!$C:$C,E707)), "" )</f>
        <v/>
      </c>
      <c r="O707" s="16">
        <f>IFERROR(IF(N707="","",N707*J707),"")</f>
        <v/>
      </c>
      <c r="P707" s="6" t="n"/>
    </row>
    <row r="708">
      <c r="A708" s="17" t="n"/>
      <c r="B708" s="6" t="n"/>
      <c r="C708" s="6">
        <f>IFERROR(VLOOKUP(B708,'Lists &amp; Settings'!$A$3:$D$200,2,FALSE),"")</f>
        <v/>
      </c>
      <c r="D708" s="6">
        <f>IFERROR(VLOOKUP(B708,'Lists &amp; Settings'!$A$3:$D$200,3,FALSE),"")</f>
        <v/>
      </c>
      <c r="E708" s="6" t="n"/>
      <c r="F708" s="6" t="n"/>
      <c r="G708" s="6" t="n"/>
      <c r="H708" s="6" t="n"/>
      <c r="I708" s="6">
        <f>IFERROR(IF(I708="",""&amp;VLOOKUP(B708,'Lists &amp; Settings'!$A$3:$D$200,4,FALSE),I708),"")</f>
        <v/>
      </c>
      <c r="J708" s="16" t="n"/>
      <c r="K708" s="17" t="n"/>
      <c r="L708" s="8">
        <f>IFERROR(IF(COUNTIF(A708:K708,"&lt;&gt;")=0,"",K708-TODAY()),"")</f>
        <v/>
      </c>
      <c r="M708" s="6">
        <f>IFERROR(IF(COUNTIF(A708:K708,"&lt;&gt;")=0,"",IF(K708&lt;TODAY(),"Expired",IF(K708&lt;=TODAY()+'Lists &amp; Settings'!$B$10,"Expiring Soon","OK"))),"" )</f>
        <v/>
      </c>
      <c r="N708" s="8">
        <f>IFERROR(IF(COUNTIF(A708:K708,"&lt;&gt;")=0,"", H708-SUMIFS(StockOut!$E:$E,StockOut!$B:$B,B708,StockOut!$C:$C,E708)), "" )</f>
        <v/>
      </c>
      <c r="O708" s="16">
        <f>IFERROR(IF(N708="","",N708*J708),"")</f>
        <v/>
      </c>
      <c r="P708" s="6" t="n"/>
    </row>
    <row r="709">
      <c r="A709" s="17" t="n"/>
      <c r="B709" s="6" t="n"/>
      <c r="C709" s="6">
        <f>IFERROR(VLOOKUP(B709,'Lists &amp; Settings'!$A$3:$D$200,2,FALSE),"")</f>
        <v/>
      </c>
      <c r="D709" s="6">
        <f>IFERROR(VLOOKUP(B709,'Lists &amp; Settings'!$A$3:$D$200,3,FALSE),"")</f>
        <v/>
      </c>
      <c r="E709" s="6" t="n"/>
      <c r="F709" s="6" t="n"/>
      <c r="G709" s="6" t="n"/>
      <c r="H709" s="6" t="n"/>
      <c r="I709" s="6">
        <f>IFERROR(IF(I709="",""&amp;VLOOKUP(B709,'Lists &amp; Settings'!$A$3:$D$200,4,FALSE),I709),"")</f>
        <v/>
      </c>
      <c r="J709" s="16" t="n"/>
      <c r="K709" s="17" t="n"/>
      <c r="L709" s="8">
        <f>IFERROR(IF(COUNTIF(A709:K709,"&lt;&gt;")=0,"",K709-TODAY()),"")</f>
        <v/>
      </c>
      <c r="M709" s="6">
        <f>IFERROR(IF(COUNTIF(A709:K709,"&lt;&gt;")=0,"",IF(K709&lt;TODAY(),"Expired",IF(K709&lt;=TODAY()+'Lists &amp; Settings'!$B$10,"Expiring Soon","OK"))),"" )</f>
        <v/>
      </c>
      <c r="N709" s="8">
        <f>IFERROR(IF(COUNTIF(A709:K709,"&lt;&gt;")=0,"", H709-SUMIFS(StockOut!$E:$E,StockOut!$B:$B,B709,StockOut!$C:$C,E709)), "" )</f>
        <v/>
      </c>
      <c r="O709" s="16">
        <f>IFERROR(IF(N709="","",N709*J709),"")</f>
        <v/>
      </c>
      <c r="P709" s="6" t="n"/>
    </row>
    <row r="710">
      <c r="A710" s="17" t="n"/>
      <c r="B710" s="6" t="n"/>
      <c r="C710" s="6">
        <f>IFERROR(VLOOKUP(B710,'Lists &amp; Settings'!$A$3:$D$200,2,FALSE),"")</f>
        <v/>
      </c>
      <c r="D710" s="6">
        <f>IFERROR(VLOOKUP(B710,'Lists &amp; Settings'!$A$3:$D$200,3,FALSE),"")</f>
        <v/>
      </c>
      <c r="E710" s="6" t="n"/>
      <c r="F710" s="6" t="n"/>
      <c r="G710" s="6" t="n"/>
      <c r="H710" s="6" t="n"/>
      <c r="I710" s="6">
        <f>IFERROR(IF(I710="",""&amp;VLOOKUP(B710,'Lists &amp; Settings'!$A$3:$D$200,4,FALSE),I710),"")</f>
        <v/>
      </c>
      <c r="J710" s="16" t="n"/>
      <c r="K710" s="17" t="n"/>
      <c r="L710" s="8">
        <f>IFERROR(IF(COUNTIF(A710:K710,"&lt;&gt;")=0,"",K710-TODAY()),"")</f>
        <v/>
      </c>
      <c r="M710" s="6">
        <f>IFERROR(IF(COUNTIF(A710:K710,"&lt;&gt;")=0,"",IF(K710&lt;TODAY(),"Expired",IF(K710&lt;=TODAY()+'Lists &amp; Settings'!$B$10,"Expiring Soon","OK"))),"" )</f>
        <v/>
      </c>
      <c r="N710" s="8">
        <f>IFERROR(IF(COUNTIF(A710:K710,"&lt;&gt;")=0,"", H710-SUMIFS(StockOut!$E:$E,StockOut!$B:$B,B710,StockOut!$C:$C,E710)), "" )</f>
        <v/>
      </c>
      <c r="O710" s="16">
        <f>IFERROR(IF(N710="","",N710*J710),"")</f>
        <v/>
      </c>
      <c r="P710" s="6" t="n"/>
    </row>
    <row r="711">
      <c r="A711" s="17" t="n"/>
      <c r="B711" s="6" t="n"/>
      <c r="C711" s="6">
        <f>IFERROR(VLOOKUP(B711,'Lists &amp; Settings'!$A$3:$D$200,2,FALSE),"")</f>
        <v/>
      </c>
      <c r="D711" s="6">
        <f>IFERROR(VLOOKUP(B711,'Lists &amp; Settings'!$A$3:$D$200,3,FALSE),"")</f>
        <v/>
      </c>
      <c r="E711" s="6" t="n"/>
      <c r="F711" s="6" t="n"/>
      <c r="G711" s="6" t="n"/>
      <c r="H711" s="6" t="n"/>
      <c r="I711" s="6">
        <f>IFERROR(IF(I711="",""&amp;VLOOKUP(B711,'Lists &amp; Settings'!$A$3:$D$200,4,FALSE),I711),"")</f>
        <v/>
      </c>
      <c r="J711" s="16" t="n"/>
      <c r="K711" s="17" t="n"/>
      <c r="L711" s="8">
        <f>IFERROR(IF(COUNTIF(A711:K711,"&lt;&gt;")=0,"",K711-TODAY()),"")</f>
        <v/>
      </c>
      <c r="M711" s="6">
        <f>IFERROR(IF(COUNTIF(A711:K711,"&lt;&gt;")=0,"",IF(K711&lt;TODAY(),"Expired",IF(K711&lt;=TODAY()+'Lists &amp; Settings'!$B$10,"Expiring Soon","OK"))),"" )</f>
        <v/>
      </c>
      <c r="N711" s="8">
        <f>IFERROR(IF(COUNTIF(A711:K711,"&lt;&gt;")=0,"", H711-SUMIFS(StockOut!$E:$E,StockOut!$B:$B,B711,StockOut!$C:$C,E711)), "" )</f>
        <v/>
      </c>
      <c r="O711" s="16">
        <f>IFERROR(IF(N711="","",N711*J711),"")</f>
        <v/>
      </c>
      <c r="P711" s="6" t="n"/>
    </row>
    <row r="712">
      <c r="A712" s="17" t="n"/>
      <c r="B712" s="6" t="n"/>
      <c r="C712" s="6">
        <f>IFERROR(VLOOKUP(B712,'Lists &amp; Settings'!$A$3:$D$200,2,FALSE),"")</f>
        <v/>
      </c>
      <c r="D712" s="6">
        <f>IFERROR(VLOOKUP(B712,'Lists &amp; Settings'!$A$3:$D$200,3,FALSE),"")</f>
        <v/>
      </c>
      <c r="E712" s="6" t="n"/>
      <c r="F712" s="6" t="n"/>
      <c r="G712" s="6" t="n"/>
      <c r="H712" s="6" t="n"/>
      <c r="I712" s="6">
        <f>IFERROR(IF(I712="",""&amp;VLOOKUP(B712,'Lists &amp; Settings'!$A$3:$D$200,4,FALSE),I712),"")</f>
        <v/>
      </c>
      <c r="J712" s="16" t="n"/>
      <c r="K712" s="17" t="n"/>
      <c r="L712" s="8">
        <f>IFERROR(IF(COUNTIF(A712:K712,"&lt;&gt;")=0,"",K712-TODAY()),"")</f>
        <v/>
      </c>
      <c r="M712" s="6">
        <f>IFERROR(IF(COUNTIF(A712:K712,"&lt;&gt;")=0,"",IF(K712&lt;TODAY(),"Expired",IF(K712&lt;=TODAY()+'Lists &amp; Settings'!$B$10,"Expiring Soon","OK"))),"" )</f>
        <v/>
      </c>
      <c r="N712" s="8">
        <f>IFERROR(IF(COUNTIF(A712:K712,"&lt;&gt;")=0,"", H712-SUMIFS(StockOut!$E:$E,StockOut!$B:$B,B712,StockOut!$C:$C,E712)), "" )</f>
        <v/>
      </c>
      <c r="O712" s="16">
        <f>IFERROR(IF(N712="","",N712*J712),"")</f>
        <v/>
      </c>
      <c r="P712" s="6" t="n"/>
    </row>
    <row r="713">
      <c r="A713" s="17" t="n"/>
      <c r="B713" s="6" t="n"/>
      <c r="C713" s="6">
        <f>IFERROR(VLOOKUP(B713,'Lists &amp; Settings'!$A$3:$D$200,2,FALSE),"")</f>
        <v/>
      </c>
      <c r="D713" s="6">
        <f>IFERROR(VLOOKUP(B713,'Lists &amp; Settings'!$A$3:$D$200,3,FALSE),"")</f>
        <v/>
      </c>
      <c r="E713" s="6" t="n"/>
      <c r="F713" s="6" t="n"/>
      <c r="G713" s="6" t="n"/>
      <c r="H713" s="6" t="n"/>
      <c r="I713" s="6">
        <f>IFERROR(IF(I713="",""&amp;VLOOKUP(B713,'Lists &amp; Settings'!$A$3:$D$200,4,FALSE),I713),"")</f>
        <v/>
      </c>
      <c r="J713" s="16" t="n"/>
      <c r="K713" s="17" t="n"/>
      <c r="L713" s="8">
        <f>IFERROR(IF(COUNTIF(A713:K713,"&lt;&gt;")=0,"",K713-TODAY()),"")</f>
        <v/>
      </c>
      <c r="M713" s="6">
        <f>IFERROR(IF(COUNTIF(A713:K713,"&lt;&gt;")=0,"",IF(K713&lt;TODAY(),"Expired",IF(K713&lt;=TODAY()+'Lists &amp; Settings'!$B$10,"Expiring Soon","OK"))),"" )</f>
        <v/>
      </c>
      <c r="N713" s="8">
        <f>IFERROR(IF(COUNTIF(A713:K713,"&lt;&gt;")=0,"", H713-SUMIFS(StockOut!$E:$E,StockOut!$B:$B,B713,StockOut!$C:$C,E713)), "" )</f>
        <v/>
      </c>
      <c r="O713" s="16">
        <f>IFERROR(IF(N713="","",N713*J713),"")</f>
        <v/>
      </c>
      <c r="P713" s="6" t="n"/>
    </row>
    <row r="714">
      <c r="A714" s="17" t="n"/>
      <c r="B714" s="6" t="n"/>
      <c r="C714" s="6">
        <f>IFERROR(VLOOKUP(B714,'Lists &amp; Settings'!$A$3:$D$200,2,FALSE),"")</f>
        <v/>
      </c>
      <c r="D714" s="6">
        <f>IFERROR(VLOOKUP(B714,'Lists &amp; Settings'!$A$3:$D$200,3,FALSE),"")</f>
        <v/>
      </c>
      <c r="E714" s="6" t="n"/>
      <c r="F714" s="6" t="n"/>
      <c r="G714" s="6" t="n"/>
      <c r="H714" s="6" t="n"/>
      <c r="I714" s="6">
        <f>IFERROR(IF(I714="",""&amp;VLOOKUP(B714,'Lists &amp; Settings'!$A$3:$D$200,4,FALSE),I714),"")</f>
        <v/>
      </c>
      <c r="J714" s="16" t="n"/>
      <c r="K714" s="17" t="n"/>
      <c r="L714" s="8">
        <f>IFERROR(IF(COUNTIF(A714:K714,"&lt;&gt;")=0,"",K714-TODAY()),"")</f>
        <v/>
      </c>
      <c r="M714" s="6">
        <f>IFERROR(IF(COUNTIF(A714:K714,"&lt;&gt;")=0,"",IF(K714&lt;TODAY(),"Expired",IF(K714&lt;=TODAY()+'Lists &amp; Settings'!$B$10,"Expiring Soon","OK"))),"" )</f>
        <v/>
      </c>
      <c r="N714" s="8">
        <f>IFERROR(IF(COUNTIF(A714:K714,"&lt;&gt;")=0,"", H714-SUMIFS(StockOut!$E:$E,StockOut!$B:$B,B714,StockOut!$C:$C,E714)), "" )</f>
        <v/>
      </c>
      <c r="O714" s="16">
        <f>IFERROR(IF(N714="","",N714*J714),"")</f>
        <v/>
      </c>
      <c r="P714" s="6" t="n"/>
    </row>
    <row r="715">
      <c r="A715" s="17" t="n"/>
      <c r="B715" s="6" t="n"/>
      <c r="C715" s="6">
        <f>IFERROR(VLOOKUP(B715,'Lists &amp; Settings'!$A$3:$D$200,2,FALSE),"")</f>
        <v/>
      </c>
      <c r="D715" s="6">
        <f>IFERROR(VLOOKUP(B715,'Lists &amp; Settings'!$A$3:$D$200,3,FALSE),"")</f>
        <v/>
      </c>
      <c r="E715" s="6" t="n"/>
      <c r="F715" s="6" t="n"/>
      <c r="G715" s="6" t="n"/>
      <c r="H715" s="6" t="n"/>
      <c r="I715" s="6">
        <f>IFERROR(IF(I715="",""&amp;VLOOKUP(B715,'Lists &amp; Settings'!$A$3:$D$200,4,FALSE),I715),"")</f>
        <v/>
      </c>
      <c r="J715" s="16" t="n"/>
      <c r="K715" s="17" t="n"/>
      <c r="L715" s="8">
        <f>IFERROR(IF(COUNTIF(A715:K715,"&lt;&gt;")=0,"",K715-TODAY()),"")</f>
        <v/>
      </c>
      <c r="M715" s="6">
        <f>IFERROR(IF(COUNTIF(A715:K715,"&lt;&gt;")=0,"",IF(K715&lt;TODAY(),"Expired",IF(K715&lt;=TODAY()+'Lists &amp; Settings'!$B$10,"Expiring Soon","OK"))),"" )</f>
        <v/>
      </c>
      <c r="N715" s="8">
        <f>IFERROR(IF(COUNTIF(A715:K715,"&lt;&gt;")=0,"", H715-SUMIFS(StockOut!$E:$E,StockOut!$B:$B,B715,StockOut!$C:$C,E715)), "" )</f>
        <v/>
      </c>
      <c r="O715" s="16">
        <f>IFERROR(IF(N715="","",N715*J715),"")</f>
        <v/>
      </c>
      <c r="P715" s="6" t="n"/>
    </row>
    <row r="716">
      <c r="A716" s="17" t="n"/>
      <c r="B716" s="6" t="n"/>
      <c r="C716" s="6">
        <f>IFERROR(VLOOKUP(B716,'Lists &amp; Settings'!$A$3:$D$200,2,FALSE),"")</f>
        <v/>
      </c>
      <c r="D716" s="6">
        <f>IFERROR(VLOOKUP(B716,'Lists &amp; Settings'!$A$3:$D$200,3,FALSE),"")</f>
        <v/>
      </c>
      <c r="E716" s="6" t="n"/>
      <c r="F716" s="6" t="n"/>
      <c r="G716" s="6" t="n"/>
      <c r="H716" s="6" t="n"/>
      <c r="I716" s="6">
        <f>IFERROR(IF(I716="",""&amp;VLOOKUP(B716,'Lists &amp; Settings'!$A$3:$D$200,4,FALSE),I716),"")</f>
        <v/>
      </c>
      <c r="J716" s="16" t="n"/>
      <c r="K716" s="17" t="n"/>
      <c r="L716" s="8">
        <f>IFERROR(IF(COUNTIF(A716:K716,"&lt;&gt;")=0,"",K716-TODAY()),"")</f>
        <v/>
      </c>
      <c r="M716" s="6">
        <f>IFERROR(IF(COUNTIF(A716:K716,"&lt;&gt;")=0,"",IF(K716&lt;TODAY(),"Expired",IF(K716&lt;=TODAY()+'Lists &amp; Settings'!$B$10,"Expiring Soon","OK"))),"" )</f>
        <v/>
      </c>
      <c r="N716" s="8">
        <f>IFERROR(IF(COUNTIF(A716:K716,"&lt;&gt;")=0,"", H716-SUMIFS(StockOut!$E:$E,StockOut!$B:$B,B716,StockOut!$C:$C,E716)), "" )</f>
        <v/>
      </c>
      <c r="O716" s="16">
        <f>IFERROR(IF(N716="","",N716*J716),"")</f>
        <v/>
      </c>
      <c r="P716" s="6" t="n"/>
    </row>
    <row r="717">
      <c r="A717" s="17" t="n"/>
      <c r="B717" s="6" t="n"/>
      <c r="C717" s="6">
        <f>IFERROR(VLOOKUP(B717,'Lists &amp; Settings'!$A$3:$D$200,2,FALSE),"")</f>
        <v/>
      </c>
      <c r="D717" s="6">
        <f>IFERROR(VLOOKUP(B717,'Lists &amp; Settings'!$A$3:$D$200,3,FALSE),"")</f>
        <v/>
      </c>
      <c r="E717" s="6" t="n"/>
      <c r="F717" s="6" t="n"/>
      <c r="G717" s="6" t="n"/>
      <c r="H717" s="6" t="n"/>
      <c r="I717" s="6">
        <f>IFERROR(IF(I717="",""&amp;VLOOKUP(B717,'Lists &amp; Settings'!$A$3:$D$200,4,FALSE),I717),"")</f>
        <v/>
      </c>
      <c r="J717" s="16" t="n"/>
      <c r="K717" s="17" t="n"/>
      <c r="L717" s="8">
        <f>IFERROR(IF(COUNTIF(A717:K717,"&lt;&gt;")=0,"",K717-TODAY()),"")</f>
        <v/>
      </c>
      <c r="M717" s="6">
        <f>IFERROR(IF(COUNTIF(A717:K717,"&lt;&gt;")=0,"",IF(K717&lt;TODAY(),"Expired",IF(K717&lt;=TODAY()+'Lists &amp; Settings'!$B$10,"Expiring Soon","OK"))),"" )</f>
        <v/>
      </c>
      <c r="N717" s="8">
        <f>IFERROR(IF(COUNTIF(A717:K717,"&lt;&gt;")=0,"", H717-SUMIFS(StockOut!$E:$E,StockOut!$B:$B,B717,StockOut!$C:$C,E717)), "" )</f>
        <v/>
      </c>
      <c r="O717" s="16">
        <f>IFERROR(IF(N717="","",N717*J717),"")</f>
        <v/>
      </c>
      <c r="P717" s="6" t="n"/>
    </row>
    <row r="718">
      <c r="A718" s="17" t="n"/>
      <c r="B718" s="6" t="n"/>
      <c r="C718" s="6">
        <f>IFERROR(VLOOKUP(B718,'Lists &amp; Settings'!$A$3:$D$200,2,FALSE),"")</f>
        <v/>
      </c>
      <c r="D718" s="6">
        <f>IFERROR(VLOOKUP(B718,'Lists &amp; Settings'!$A$3:$D$200,3,FALSE),"")</f>
        <v/>
      </c>
      <c r="E718" s="6" t="n"/>
      <c r="F718" s="6" t="n"/>
      <c r="G718" s="6" t="n"/>
      <c r="H718" s="6" t="n"/>
      <c r="I718" s="6">
        <f>IFERROR(IF(I718="",""&amp;VLOOKUP(B718,'Lists &amp; Settings'!$A$3:$D$200,4,FALSE),I718),"")</f>
        <v/>
      </c>
      <c r="J718" s="16" t="n"/>
      <c r="K718" s="17" t="n"/>
      <c r="L718" s="8">
        <f>IFERROR(IF(COUNTIF(A718:K718,"&lt;&gt;")=0,"",K718-TODAY()),"")</f>
        <v/>
      </c>
      <c r="M718" s="6">
        <f>IFERROR(IF(COUNTIF(A718:K718,"&lt;&gt;")=0,"",IF(K718&lt;TODAY(),"Expired",IF(K718&lt;=TODAY()+'Lists &amp; Settings'!$B$10,"Expiring Soon","OK"))),"" )</f>
        <v/>
      </c>
      <c r="N718" s="8">
        <f>IFERROR(IF(COUNTIF(A718:K718,"&lt;&gt;")=0,"", H718-SUMIFS(StockOut!$E:$E,StockOut!$B:$B,B718,StockOut!$C:$C,E718)), "" )</f>
        <v/>
      </c>
      <c r="O718" s="16">
        <f>IFERROR(IF(N718="","",N718*J718),"")</f>
        <v/>
      </c>
      <c r="P718" s="6" t="n"/>
    </row>
    <row r="719">
      <c r="A719" s="17" t="n"/>
      <c r="B719" s="6" t="n"/>
      <c r="C719" s="6">
        <f>IFERROR(VLOOKUP(B719,'Lists &amp; Settings'!$A$3:$D$200,2,FALSE),"")</f>
        <v/>
      </c>
      <c r="D719" s="6">
        <f>IFERROR(VLOOKUP(B719,'Lists &amp; Settings'!$A$3:$D$200,3,FALSE),"")</f>
        <v/>
      </c>
      <c r="E719" s="6" t="n"/>
      <c r="F719" s="6" t="n"/>
      <c r="G719" s="6" t="n"/>
      <c r="H719" s="6" t="n"/>
      <c r="I719" s="6">
        <f>IFERROR(IF(I719="",""&amp;VLOOKUP(B719,'Lists &amp; Settings'!$A$3:$D$200,4,FALSE),I719),"")</f>
        <v/>
      </c>
      <c r="J719" s="16" t="n"/>
      <c r="K719" s="17" t="n"/>
      <c r="L719" s="8">
        <f>IFERROR(IF(COUNTIF(A719:K719,"&lt;&gt;")=0,"",K719-TODAY()),"")</f>
        <v/>
      </c>
      <c r="M719" s="6">
        <f>IFERROR(IF(COUNTIF(A719:K719,"&lt;&gt;")=0,"",IF(K719&lt;TODAY(),"Expired",IF(K719&lt;=TODAY()+'Lists &amp; Settings'!$B$10,"Expiring Soon","OK"))),"" )</f>
        <v/>
      </c>
      <c r="N719" s="8">
        <f>IFERROR(IF(COUNTIF(A719:K719,"&lt;&gt;")=0,"", H719-SUMIFS(StockOut!$E:$E,StockOut!$B:$B,B719,StockOut!$C:$C,E719)), "" )</f>
        <v/>
      </c>
      <c r="O719" s="16">
        <f>IFERROR(IF(N719="","",N719*J719),"")</f>
        <v/>
      </c>
      <c r="P719" s="6" t="n"/>
    </row>
    <row r="720">
      <c r="A720" s="17" t="n"/>
      <c r="B720" s="6" t="n"/>
      <c r="C720" s="6">
        <f>IFERROR(VLOOKUP(B720,'Lists &amp; Settings'!$A$3:$D$200,2,FALSE),"")</f>
        <v/>
      </c>
      <c r="D720" s="6">
        <f>IFERROR(VLOOKUP(B720,'Lists &amp; Settings'!$A$3:$D$200,3,FALSE),"")</f>
        <v/>
      </c>
      <c r="E720" s="6" t="n"/>
      <c r="F720" s="6" t="n"/>
      <c r="G720" s="6" t="n"/>
      <c r="H720" s="6" t="n"/>
      <c r="I720" s="6">
        <f>IFERROR(IF(I720="",""&amp;VLOOKUP(B720,'Lists &amp; Settings'!$A$3:$D$200,4,FALSE),I720),"")</f>
        <v/>
      </c>
      <c r="J720" s="16" t="n"/>
      <c r="K720" s="17" t="n"/>
      <c r="L720" s="8">
        <f>IFERROR(IF(COUNTIF(A720:K720,"&lt;&gt;")=0,"",K720-TODAY()),"")</f>
        <v/>
      </c>
      <c r="M720" s="6">
        <f>IFERROR(IF(COUNTIF(A720:K720,"&lt;&gt;")=0,"",IF(K720&lt;TODAY(),"Expired",IF(K720&lt;=TODAY()+'Lists &amp; Settings'!$B$10,"Expiring Soon","OK"))),"" )</f>
        <v/>
      </c>
      <c r="N720" s="8">
        <f>IFERROR(IF(COUNTIF(A720:K720,"&lt;&gt;")=0,"", H720-SUMIFS(StockOut!$E:$E,StockOut!$B:$B,B720,StockOut!$C:$C,E720)), "" )</f>
        <v/>
      </c>
      <c r="O720" s="16">
        <f>IFERROR(IF(N720="","",N720*J720),"")</f>
        <v/>
      </c>
      <c r="P720" s="6" t="n"/>
    </row>
    <row r="721">
      <c r="A721" s="17" t="n"/>
      <c r="B721" s="6" t="n"/>
      <c r="C721" s="6">
        <f>IFERROR(VLOOKUP(B721,'Lists &amp; Settings'!$A$3:$D$200,2,FALSE),"")</f>
        <v/>
      </c>
      <c r="D721" s="6">
        <f>IFERROR(VLOOKUP(B721,'Lists &amp; Settings'!$A$3:$D$200,3,FALSE),"")</f>
        <v/>
      </c>
      <c r="E721" s="6" t="n"/>
      <c r="F721" s="6" t="n"/>
      <c r="G721" s="6" t="n"/>
      <c r="H721" s="6" t="n"/>
      <c r="I721" s="6">
        <f>IFERROR(IF(I721="",""&amp;VLOOKUP(B721,'Lists &amp; Settings'!$A$3:$D$200,4,FALSE),I721),"")</f>
        <v/>
      </c>
      <c r="J721" s="16" t="n"/>
      <c r="K721" s="17" t="n"/>
      <c r="L721" s="8">
        <f>IFERROR(IF(COUNTIF(A721:K721,"&lt;&gt;")=0,"",K721-TODAY()),"")</f>
        <v/>
      </c>
      <c r="M721" s="6">
        <f>IFERROR(IF(COUNTIF(A721:K721,"&lt;&gt;")=0,"",IF(K721&lt;TODAY(),"Expired",IF(K721&lt;=TODAY()+'Lists &amp; Settings'!$B$10,"Expiring Soon","OK"))),"" )</f>
        <v/>
      </c>
      <c r="N721" s="8">
        <f>IFERROR(IF(COUNTIF(A721:K721,"&lt;&gt;")=0,"", H721-SUMIFS(StockOut!$E:$E,StockOut!$B:$B,B721,StockOut!$C:$C,E721)), "" )</f>
        <v/>
      </c>
      <c r="O721" s="16">
        <f>IFERROR(IF(N721="","",N721*J721),"")</f>
        <v/>
      </c>
      <c r="P721" s="6" t="n"/>
    </row>
    <row r="722">
      <c r="A722" s="17" t="n"/>
      <c r="B722" s="6" t="n"/>
      <c r="C722" s="6">
        <f>IFERROR(VLOOKUP(B722,'Lists &amp; Settings'!$A$3:$D$200,2,FALSE),"")</f>
        <v/>
      </c>
      <c r="D722" s="6">
        <f>IFERROR(VLOOKUP(B722,'Lists &amp; Settings'!$A$3:$D$200,3,FALSE),"")</f>
        <v/>
      </c>
      <c r="E722" s="6" t="n"/>
      <c r="F722" s="6" t="n"/>
      <c r="G722" s="6" t="n"/>
      <c r="H722" s="6" t="n"/>
      <c r="I722" s="6">
        <f>IFERROR(IF(I722="",""&amp;VLOOKUP(B722,'Lists &amp; Settings'!$A$3:$D$200,4,FALSE),I722),"")</f>
        <v/>
      </c>
      <c r="J722" s="16" t="n"/>
      <c r="K722" s="17" t="n"/>
      <c r="L722" s="8">
        <f>IFERROR(IF(COUNTIF(A722:K722,"&lt;&gt;")=0,"",K722-TODAY()),"")</f>
        <v/>
      </c>
      <c r="M722" s="6">
        <f>IFERROR(IF(COUNTIF(A722:K722,"&lt;&gt;")=0,"",IF(K722&lt;TODAY(),"Expired",IF(K722&lt;=TODAY()+'Lists &amp; Settings'!$B$10,"Expiring Soon","OK"))),"" )</f>
        <v/>
      </c>
      <c r="N722" s="8">
        <f>IFERROR(IF(COUNTIF(A722:K722,"&lt;&gt;")=0,"", H722-SUMIFS(StockOut!$E:$E,StockOut!$B:$B,B722,StockOut!$C:$C,E722)), "" )</f>
        <v/>
      </c>
      <c r="O722" s="16">
        <f>IFERROR(IF(N722="","",N722*J722),"")</f>
        <v/>
      </c>
      <c r="P722" s="6" t="n"/>
    </row>
    <row r="723">
      <c r="A723" s="17" t="n"/>
      <c r="B723" s="6" t="n"/>
      <c r="C723" s="6">
        <f>IFERROR(VLOOKUP(B723,'Lists &amp; Settings'!$A$3:$D$200,2,FALSE),"")</f>
        <v/>
      </c>
      <c r="D723" s="6">
        <f>IFERROR(VLOOKUP(B723,'Lists &amp; Settings'!$A$3:$D$200,3,FALSE),"")</f>
        <v/>
      </c>
      <c r="E723" s="6" t="n"/>
      <c r="F723" s="6" t="n"/>
      <c r="G723" s="6" t="n"/>
      <c r="H723" s="6" t="n"/>
      <c r="I723" s="6">
        <f>IFERROR(IF(I723="",""&amp;VLOOKUP(B723,'Lists &amp; Settings'!$A$3:$D$200,4,FALSE),I723),"")</f>
        <v/>
      </c>
      <c r="J723" s="16" t="n"/>
      <c r="K723" s="17" t="n"/>
      <c r="L723" s="8">
        <f>IFERROR(IF(COUNTIF(A723:K723,"&lt;&gt;")=0,"",K723-TODAY()),"")</f>
        <v/>
      </c>
      <c r="M723" s="6">
        <f>IFERROR(IF(COUNTIF(A723:K723,"&lt;&gt;")=0,"",IF(K723&lt;TODAY(),"Expired",IF(K723&lt;=TODAY()+'Lists &amp; Settings'!$B$10,"Expiring Soon","OK"))),"" )</f>
        <v/>
      </c>
      <c r="N723" s="8">
        <f>IFERROR(IF(COUNTIF(A723:K723,"&lt;&gt;")=0,"", H723-SUMIFS(StockOut!$E:$E,StockOut!$B:$B,B723,StockOut!$C:$C,E723)), "" )</f>
        <v/>
      </c>
      <c r="O723" s="16">
        <f>IFERROR(IF(N723="","",N723*J723),"")</f>
        <v/>
      </c>
      <c r="P723" s="6" t="n"/>
    </row>
    <row r="724">
      <c r="A724" s="17" t="n"/>
      <c r="B724" s="6" t="n"/>
      <c r="C724" s="6">
        <f>IFERROR(VLOOKUP(B724,'Lists &amp; Settings'!$A$3:$D$200,2,FALSE),"")</f>
        <v/>
      </c>
      <c r="D724" s="6">
        <f>IFERROR(VLOOKUP(B724,'Lists &amp; Settings'!$A$3:$D$200,3,FALSE),"")</f>
        <v/>
      </c>
      <c r="E724" s="6" t="n"/>
      <c r="F724" s="6" t="n"/>
      <c r="G724" s="6" t="n"/>
      <c r="H724" s="6" t="n"/>
      <c r="I724" s="6">
        <f>IFERROR(IF(I724="",""&amp;VLOOKUP(B724,'Lists &amp; Settings'!$A$3:$D$200,4,FALSE),I724),"")</f>
        <v/>
      </c>
      <c r="J724" s="16" t="n"/>
      <c r="K724" s="17" t="n"/>
      <c r="L724" s="8">
        <f>IFERROR(IF(COUNTIF(A724:K724,"&lt;&gt;")=0,"",K724-TODAY()),"")</f>
        <v/>
      </c>
      <c r="M724" s="6">
        <f>IFERROR(IF(COUNTIF(A724:K724,"&lt;&gt;")=0,"",IF(K724&lt;TODAY(),"Expired",IF(K724&lt;=TODAY()+'Lists &amp; Settings'!$B$10,"Expiring Soon","OK"))),"" )</f>
        <v/>
      </c>
      <c r="N724" s="8">
        <f>IFERROR(IF(COUNTIF(A724:K724,"&lt;&gt;")=0,"", H724-SUMIFS(StockOut!$E:$E,StockOut!$B:$B,B724,StockOut!$C:$C,E724)), "" )</f>
        <v/>
      </c>
      <c r="O724" s="16">
        <f>IFERROR(IF(N724="","",N724*J724),"")</f>
        <v/>
      </c>
      <c r="P724" s="6" t="n"/>
    </row>
    <row r="725">
      <c r="A725" s="17" t="n"/>
      <c r="B725" s="6" t="n"/>
      <c r="C725" s="6">
        <f>IFERROR(VLOOKUP(B725,'Lists &amp; Settings'!$A$3:$D$200,2,FALSE),"")</f>
        <v/>
      </c>
      <c r="D725" s="6">
        <f>IFERROR(VLOOKUP(B725,'Lists &amp; Settings'!$A$3:$D$200,3,FALSE),"")</f>
        <v/>
      </c>
      <c r="E725" s="6" t="n"/>
      <c r="F725" s="6" t="n"/>
      <c r="G725" s="6" t="n"/>
      <c r="H725" s="6" t="n"/>
      <c r="I725" s="6">
        <f>IFERROR(IF(I725="",""&amp;VLOOKUP(B725,'Lists &amp; Settings'!$A$3:$D$200,4,FALSE),I725),"")</f>
        <v/>
      </c>
      <c r="J725" s="16" t="n"/>
      <c r="K725" s="17" t="n"/>
      <c r="L725" s="8">
        <f>IFERROR(IF(COUNTIF(A725:K725,"&lt;&gt;")=0,"",K725-TODAY()),"")</f>
        <v/>
      </c>
      <c r="M725" s="6">
        <f>IFERROR(IF(COUNTIF(A725:K725,"&lt;&gt;")=0,"",IF(K725&lt;TODAY(),"Expired",IF(K725&lt;=TODAY()+'Lists &amp; Settings'!$B$10,"Expiring Soon","OK"))),"" )</f>
        <v/>
      </c>
      <c r="N725" s="8">
        <f>IFERROR(IF(COUNTIF(A725:K725,"&lt;&gt;")=0,"", H725-SUMIFS(StockOut!$E:$E,StockOut!$B:$B,B725,StockOut!$C:$C,E725)), "" )</f>
        <v/>
      </c>
      <c r="O725" s="16">
        <f>IFERROR(IF(N725="","",N725*J725),"")</f>
        <v/>
      </c>
      <c r="P725" s="6" t="n"/>
    </row>
    <row r="726">
      <c r="A726" s="17" t="n"/>
      <c r="B726" s="6" t="n"/>
      <c r="C726" s="6">
        <f>IFERROR(VLOOKUP(B726,'Lists &amp; Settings'!$A$3:$D$200,2,FALSE),"")</f>
        <v/>
      </c>
      <c r="D726" s="6">
        <f>IFERROR(VLOOKUP(B726,'Lists &amp; Settings'!$A$3:$D$200,3,FALSE),"")</f>
        <v/>
      </c>
      <c r="E726" s="6" t="n"/>
      <c r="F726" s="6" t="n"/>
      <c r="G726" s="6" t="n"/>
      <c r="H726" s="6" t="n"/>
      <c r="I726" s="6">
        <f>IFERROR(IF(I726="",""&amp;VLOOKUP(B726,'Lists &amp; Settings'!$A$3:$D$200,4,FALSE),I726),"")</f>
        <v/>
      </c>
      <c r="J726" s="16" t="n"/>
      <c r="K726" s="17" t="n"/>
      <c r="L726" s="8">
        <f>IFERROR(IF(COUNTIF(A726:K726,"&lt;&gt;")=0,"",K726-TODAY()),"")</f>
        <v/>
      </c>
      <c r="M726" s="6">
        <f>IFERROR(IF(COUNTIF(A726:K726,"&lt;&gt;")=0,"",IF(K726&lt;TODAY(),"Expired",IF(K726&lt;=TODAY()+'Lists &amp; Settings'!$B$10,"Expiring Soon","OK"))),"" )</f>
        <v/>
      </c>
      <c r="N726" s="8">
        <f>IFERROR(IF(COUNTIF(A726:K726,"&lt;&gt;")=0,"", H726-SUMIFS(StockOut!$E:$E,StockOut!$B:$B,B726,StockOut!$C:$C,E726)), "" )</f>
        <v/>
      </c>
      <c r="O726" s="16">
        <f>IFERROR(IF(N726="","",N726*J726),"")</f>
        <v/>
      </c>
      <c r="P726" s="6" t="n"/>
    </row>
    <row r="727">
      <c r="A727" s="17" t="n"/>
      <c r="B727" s="6" t="n"/>
      <c r="C727" s="6">
        <f>IFERROR(VLOOKUP(B727,'Lists &amp; Settings'!$A$3:$D$200,2,FALSE),"")</f>
        <v/>
      </c>
      <c r="D727" s="6">
        <f>IFERROR(VLOOKUP(B727,'Lists &amp; Settings'!$A$3:$D$200,3,FALSE),"")</f>
        <v/>
      </c>
      <c r="E727" s="6" t="n"/>
      <c r="F727" s="6" t="n"/>
      <c r="G727" s="6" t="n"/>
      <c r="H727" s="6" t="n"/>
      <c r="I727" s="6">
        <f>IFERROR(IF(I727="",""&amp;VLOOKUP(B727,'Lists &amp; Settings'!$A$3:$D$200,4,FALSE),I727),"")</f>
        <v/>
      </c>
      <c r="J727" s="16" t="n"/>
      <c r="K727" s="17" t="n"/>
      <c r="L727" s="8">
        <f>IFERROR(IF(COUNTIF(A727:K727,"&lt;&gt;")=0,"",K727-TODAY()),"")</f>
        <v/>
      </c>
      <c r="M727" s="6">
        <f>IFERROR(IF(COUNTIF(A727:K727,"&lt;&gt;")=0,"",IF(K727&lt;TODAY(),"Expired",IF(K727&lt;=TODAY()+'Lists &amp; Settings'!$B$10,"Expiring Soon","OK"))),"" )</f>
        <v/>
      </c>
      <c r="N727" s="8">
        <f>IFERROR(IF(COUNTIF(A727:K727,"&lt;&gt;")=0,"", H727-SUMIFS(StockOut!$E:$E,StockOut!$B:$B,B727,StockOut!$C:$C,E727)), "" )</f>
        <v/>
      </c>
      <c r="O727" s="16">
        <f>IFERROR(IF(N727="","",N727*J727),"")</f>
        <v/>
      </c>
      <c r="P727" s="6" t="n"/>
    </row>
    <row r="728">
      <c r="A728" s="17" t="n"/>
      <c r="B728" s="6" t="n"/>
      <c r="C728" s="6">
        <f>IFERROR(VLOOKUP(B728,'Lists &amp; Settings'!$A$3:$D$200,2,FALSE),"")</f>
        <v/>
      </c>
      <c r="D728" s="6">
        <f>IFERROR(VLOOKUP(B728,'Lists &amp; Settings'!$A$3:$D$200,3,FALSE),"")</f>
        <v/>
      </c>
      <c r="E728" s="6" t="n"/>
      <c r="F728" s="6" t="n"/>
      <c r="G728" s="6" t="n"/>
      <c r="H728" s="6" t="n"/>
      <c r="I728" s="6">
        <f>IFERROR(IF(I728="",""&amp;VLOOKUP(B728,'Lists &amp; Settings'!$A$3:$D$200,4,FALSE),I728),"")</f>
        <v/>
      </c>
      <c r="J728" s="16" t="n"/>
      <c r="K728" s="17" t="n"/>
      <c r="L728" s="8">
        <f>IFERROR(IF(COUNTIF(A728:K728,"&lt;&gt;")=0,"",K728-TODAY()),"")</f>
        <v/>
      </c>
      <c r="M728" s="6">
        <f>IFERROR(IF(COUNTIF(A728:K728,"&lt;&gt;")=0,"",IF(K728&lt;TODAY(),"Expired",IF(K728&lt;=TODAY()+'Lists &amp; Settings'!$B$10,"Expiring Soon","OK"))),"" )</f>
        <v/>
      </c>
      <c r="N728" s="8">
        <f>IFERROR(IF(COUNTIF(A728:K728,"&lt;&gt;")=0,"", H728-SUMIFS(StockOut!$E:$E,StockOut!$B:$B,B728,StockOut!$C:$C,E728)), "" )</f>
        <v/>
      </c>
      <c r="O728" s="16">
        <f>IFERROR(IF(N728="","",N728*J728),"")</f>
        <v/>
      </c>
      <c r="P728" s="6" t="n"/>
    </row>
    <row r="729">
      <c r="A729" s="17" t="n"/>
      <c r="B729" s="6" t="n"/>
      <c r="C729" s="6">
        <f>IFERROR(VLOOKUP(B729,'Lists &amp; Settings'!$A$3:$D$200,2,FALSE),"")</f>
        <v/>
      </c>
      <c r="D729" s="6">
        <f>IFERROR(VLOOKUP(B729,'Lists &amp; Settings'!$A$3:$D$200,3,FALSE),"")</f>
        <v/>
      </c>
      <c r="E729" s="6" t="n"/>
      <c r="F729" s="6" t="n"/>
      <c r="G729" s="6" t="n"/>
      <c r="H729" s="6" t="n"/>
      <c r="I729" s="6">
        <f>IFERROR(IF(I729="",""&amp;VLOOKUP(B729,'Lists &amp; Settings'!$A$3:$D$200,4,FALSE),I729),"")</f>
        <v/>
      </c>
      <c r="J729" s="16" t="n"/>
      <c r="K729" s="17" t="n"/>
      <c r="L729" s="8">
        <f>IFERROR(IF(COUNTIF(A729:K729,"&lt;&gt;")=0,"",K729-TODAY()),"")</f>
        <v/>
      </c>
      <c r="M729" s="6">
        <f>IFERROR(IF(COUNTIF(A729:K729,"&lt;&gt;")=0,"",IF(K729&lt;TODAY(),"Expired",IF(K729&lt;=TODAY()+'Lists &amp; Settings'!$B$10,"Expiring Soon","OK"))),"" )</f>
        <v/>
      </c>
      <c r="N729" s="8">
        <f>IFERROR(IF(COUNTIF(A729:K729,"&lt;&gt;")=0,"", H729-SUMIFS(StockOut!$E:$E,StockOut!$B:$B,B729,StockOut!$C:$C,E729)), "" )</f>
        <v/>
      </c>
      <c r="O729" s="16">
        <f>IFERROR(IF(N729="","",N729*J729),"")</f>
        <v/>
      </c>
      <c r="P729" s="6" t="n"/>
    </row>
    <row r="730">
      <c r="A730" s="17" t="n"/>
      <c r="B730" s="6" t="n"/>
      <c r="C730" s="6">
        <f>IFERROR(VLOOKUP(B730,'Lists &amp; Settings'!$A$3:$D$200,2,FALSE),"")</f>
        <v/>
      </c>
      <c r="D730" s="6">
        <f>IFERROR(VLOOKUP(B730,'Lists &amp; Settings'!$A$3:$D$200,3,FALSE),"")</f>
        <v/>
      </c>
      <c r="E730" s="6" t="n"/>
      <c r="F730" s="6" t="n"/>
      <c r="G730" s="6" t="n"/>
      <c r="H730" s="6" t="n"/>
      <c r="I730" s="6">
        <f>IFERROR(IF(I730="",""&amp;VLOOKUP(B730,'Lists &amp; Settings'!$A$3:$D$200,4,FALSE),I730),"")</f>
        <v/>
      </c>
      <c r="J730" s="16" t="n"/>
      <c r="K730" s="17" t="n"/>
      <c r="L730" s="8">
        <f>IFERROR(IF(COUNTIF(A730:K730,"&lt;&gt;")=0,"",K730-TODAY()),"")</f>
        <v/>
      </c>
      <c r="M730" s="6">
        <f>IFERROR(IF(COUNTIF(A730:K730,"&lt;&gt;")=0,"",IF(K730&lt;TODAY(),"Expired",IF(K730&lt;=TODAY()+'Lists &amp; Settings'!$B$10,"Expiring Soon","OK"))),"" )</f>
        <v/>
      </c>
      <c r="N730" s="8">
        <f>IFERROR(IF(COUNTIF(A730:K730,"&lt;&gt;")=0,"", H730-SUMIFS(StockOut!$E:$E,StockOut!$B:$B,B730,StockOut!$C:$C,E730)), "" )</f>
        <v/>
      </c>
      <c r="O730" s="16">
        <f>IFERROR(IF(N730="","",N730*J730),"")</f>
        <v/>
      </c>
      <c r="P730" s="6" t="n"/>
    </row>
    <row r="731">
      <c r="A731" s="17" t="n"/>
      <c r="B731" s="6" t="n"/>
      <c r="C731" s="6">
        <f>IFERROR(VLOOKUP(B731,'Lists &amp; Settings'!$A$3:$D$200,2,FALSE),"")</f>
        <v/>
      </c>
      <c r="D731" s="6">
        <f>IFERROR(VLOOKUP(B731,'Lists &amp; Settings'!$A$3:$D$200,3,FALSE),"")</f>
        <v/>
      </c>
      <c r="E731" s="6" t="n"/>
      <c r="F731" s="6" t="n"/>
      <c r="G731" s="6" t="n"/>
      <c r="H731" s="6" t="n"/>
      <c r="I731" s="6">
        <f>IFERROR(IF(I731="",""&amp;VLOOKUP(B731,'Lists &amp; Settings'!$A$3:$D$200,4,FALSE),I731),"")</f>
        <v/>
      </c>
      <c r="J731" s="16" t="n"/>
      <c r="K731" s="17" t="n"/>
      <c r="L731" s="8">
        <f>IFERROR(IF(COUNTIF(A731:K731,"&lt;&gt;")=0,"",K731-TODAY()),"")</f>
        <v/>
      </c>
      <c r="M731" s="6">
        <f>IFERROR(IF(COUNTIF(A731:K731,"&lt;&gt;")=0,"",IF(K731&lt;TODAY(),"Expired",IF(K731&lt;=TODAY()+'Lists &amp; Settings'!$B$10,"Expiring Soon","OK"))),"" )</f>
        <v/>
      </c>
      <c r="N731" s="8">
        <f>IFERROR(IF(COUNTIF(A731:K731,"&lt;&gt;")=0,"", H731-SUMIFS(StockOut!$E:$E,StockOut!$B:$B,B731,StockOut!$C:$C,E731)), "" )</f>
        <v/>
      </c>
      <c r="O731" s="16">
        <f>IFERROR(IF(N731="","",N731*J731),"")</f>
        <v/>
      </c>
      <c r="P731" s="6" t="n"/>
    </row>
    <row r="732">
      <c r="A732" s="17" t="n"/>
      <c r="B732" s="6" t="n"/>
      <c r="C732" s="6">
        <f>IFERROR(VLOOKUP(B732,'Lists &amp; Settings'!$A$3:$D$200,2,FALSE),"")</f>
        <v/>
      </c>
      <c r="D732" s="6">
        <f>IFERROR(VLOOKUP(B732,'Lists &amp; Settings'!$A$3:$D$200,3,FALSE),"")</f>
        <v/>
      </c>
      <c r="E732" s="6" t="n"/>
      <c r="F732" s="6" t="n"/>
      <c r="G732" s="6" t="n"/>
      <c r="H732" s="6" t="n"/>
      <c r="I732" s="6">
        <f>IFERROR(IF(I732="",""&amp;VLOOKUP(B732,'Lists &amp; Settings'!$A$3:$D$200,4,FALSE),I732),"")</f>
        <v/>
      </c>
      <c r="J732" s="16" t="n"/>
      <c r="K732" s="17" t="n"/>
      <c r="L732" s="8">
        <f>IFERROR(IF(COUNTIF(A732:K732,"&lt;&gt;")=0,"",K732-TODAY()),"")</f>
        <v/>
      </c>
      <c r="M732" s="6">
        <f>IFERROR(IF(COUNTIF(A732:K732,"&lt;&gt;")=0,"",IF(K732&lt;TODAY(),"Expired",IF(K732&lt;=TODAY()+'Lists &amp; Settings'!$B$10,"Expiring Soon","OK"))),"" )</f>
        <v/>
      </c>
      <c r="N732" s="8">
        <f>IFERROR(IF(COUNTIF(A732:K732,"&lt;&gt;")=0,"", H732-SUMIFS(StockOut!$E:$E,StockOut!$B:$B,B732,StockOut!$C:$C,E732)), "" )</f>
        <v/>
      </c>
      <c r="O732" s="16">
        <f>IFERROR(IF(N732="","",N732*J732),"")</f>
        <v/>
      </c>
      <c r="P732" s="6" t="n"/>
    </row>
    <row r="733">
      <c r="A733" s="17" t="n"/>
      <c r="B733" s="6" t="n"/>
      <c r="C733" s="6">
        <f>IFERROR(VLOOKUP(B733,'Lists &amp; Settings'!$A$3:$D$200,2,FALSE),"")</f>
        <v/>
      </c>
      <c r="D733" s="6">
        <f>IFERROR(VLOOKUP(B733,'Lists &amp; Settings'!$A$3:$D$200,3,FALSE),"")</f>
        <v/>
      </c>
      <c r="E733" s="6" t="n"/>
      <c r="F733" s="6" t="n"/>
      <c r="G733" s="6" t="n"/>
      <c r="H733" s="6" t="n"/>
      <c r="I733" s="6">
        <f>IFERROR(IF(I733="",""&amp;VLOOKUP(B733,'Lists &amp; Settings'!$A$3:$D$200,4,FALSE),I733),"")</f>
        <v/>
      </c>
      <c r="J733" s="16" t="n"/>
      <c r="K733" s="17" t="n"/>
      <c r="L733" s="8">
        <f>IFERROR(IF(COUNTIF(A733:K733,"&lt;&gt;")=0,"",K733-TODAY()),"")</f>
        <v/>
      </c>
      <c r="M733" s="6">
        <f>IFERROR(IF(COUNTIF(A733:K733,"&lt;&gt;")=0,"",IF(K733&lt;TODAY(),"Expired",IF(K733&lt;=TODAY()+'Lists &amp; Settings'!$B$10,"Expiring Soon","OK"))),"" )</f>
        <v/>
      </c>
      <c r="N733" s="8">
        <f>IFERROR(IF(COUNTIF(A733:K733,"&lt;&gt;")=0,"", H733-SUMIFS(StockOut!$E:$E,StockOut!$B:$B,B733,StockOut!$C:$C,E733)), "" )</f>
        <v/>
      </c>
      <c r="O733" s="16">
        <f>IFERROR(IF(N733="","",N733*J733),"")</f>
        <v/>
      </c>
      <c r="P733" s="6" t="n"/>
    </row>
    <row r="734">
      <c r="A734" s="17" t="n"/>
      <c r="B734" s="6" t="n"/>
      <c r="C734" s="6">
        <f>IFERROR(VLOOKUP(B734,'Lists &amp; Settings'!$A$3:$D$200,2,FALSE),"")</f>
        <v/>
      </c>
      <c r="D734" s="6">
        <f>IFERROR(VLOOKUP(B734,'Lists &amp; Settings'!$A$3:$D$200,3,FALSE),"")</f>
        <v/>
      </c>
      <c r="E734" s="6" t="n"/>
      <c r="F734" s="6" t="n"/>
      <c r="G734" s="6" t="n"/>
      <c r="H734" s="6" t="n"/>
      <c r="I734" s="6">
        <f>IFERROR(IF(I734="",""&amp;VLOOKUP(B734,'Lists &amp; Settings'!$A$3:$D$200,4,FALSE),I734),"")</f>
        <v/>
      </c>
      <c r="J734" s="16" t="n"/>
      <c r="K734" s="17" t="n"/>
      <c r="L734" s="8">
        <f>IFERROR(IF(COUNTIF(A734:K734,"&lt;&gt;")=0,"",K734-TODAY()),"")</f>
        <v/>
      </c>
      <c r="M734" s="6">
        <f>IFERROR(IF(COUNTIF(A734:K734,"&lt;&gt;")=0,"",IF(K734&lt;TODAY(),"Expired",IF(K734&lt;=TODAY()+'Lists &amp; Settings'!$B$10,"Expiring Soon","OK"))),"" )</f>
        <v/>
      </c>
      <c r="N734" s="8">
        <f>IFERROR(IF(COUNTIF(A734:K734,"&lt;&gt;")=0,"", H734-SUMIFS(StockOut!$E:$E,StockOut!$B:$B,B734,StockOut!$C:$C,E734)), "" )</f>
        <v/>
      </c>
      <c r="O734" s="16">
        <f>IFERROR(IF(N734="","",N734*J734),"")</f>
        <v/>
      </c>
      <c r="P734" s="6" t="n"/>
    </row>
    <row r="735">
      <c r="A735" s="17" t="n"/>
      <c r="B735" s="6" t="n"/>
      <c r="C735" s="6">
        <f>IFERROR(VLOOKUP(B735,'Lists &amp; Settings'!$A$3:$D$200,2,FALSE),"")</f>
        <v/>
      </c>
      <c r="D735" s="6">
        <f>IFERROR(VLOOKUP(B735,'Lists &amp; Settings'!$A$3:$D$200,3,FALSE),"")</f>
        <v/>
      </c>
      <c r="E735" s="6" t="n"/>
      <c r="F735" s="6" t="n"/>
      <c r="G735" s="6" t="n"/>
      <c r="H735" s="6" t="n"/>
      <c r="I735" s="6">
        <f>IFERROR(IF(I735="",""&amp;VLOOKUP(B735,'Lists &amp; Settings'!$A$3:$D$200,4,FALSE),I735),"")</f>
        <v/>
      </c>
      <c r="J735" s="16" t="n"/>
      <c r="K735" s="17" t="n"/>
      <c r="L735" s="8">
        <f>IFERROR(IF(COUNTIF(A735:K735,"&lt;&gt;")=0,"",K735-TODAY()),"")</f>
        <v/>
      </c>
      <c r="M735" s="6">
        <f>IFERROR(IF(COUNTIF(A735:K735,"&lt;&gt;")=0,"",IF(K735&lt;TODAY(),"Expired",IF(K735&lt;=TODAY()+'Lists &amp; Settings'!$B$10,"Expiring Soon","OK"))),"" )</f>
        <v/>
      </c>
      <c r="N735" s="8">
        <f>IFERROR(IF(COUNTIF(A735:K735,"&lt;&gt;")=0,"", H735-SUMIFS(StockOut!$E:$E,StockOut!$B:$B,B735,StockOut!$C:$C,E735)), "" )</f>
        <v/>
      </c>
      <c r="O735" s="16">
        <f>IFERROR(IF(N735="","",N735*J735),"")</f>
        <v/>
      </c>
      <c r="P735" s="6" t="n"/>
    </row>
    <row r="736">
      <c r="A736" s="17" t="n"/>
      <c r="B736" s="6" t="n"/>
      <c r="C736" s="6">
        <f>IFERROR(VLOOKUP(B736,'Lists &amp; Settings'!$A$3:$D$200,2,FALSE),"")</f>
        <v/>
      </c>
      <c r="D736" s="6">
        <f>IFERROR(VLOOKUP(B736,'Lists &amp; Settings'!$A$3:$D$200,3,FALSE),"")</f>
        <v/>
      </c>
      <c r="E736" s="6" t="n"/>
      <c r="F736" s="6" t="n"/>
      <c r="G736" s="6" t="n"/>
      <c r="H736" s="6" t="n"/>
      <c r="I736" s="6">
        <f>IFERROR(IF(I736="",""&amp;VLOOKUP(B736,'Lists &amp; Settings'!$A$3:$D$200,4,FALSE),I736),"")</f>
        <v/>
      </c>
      <c r="J736" s="16" t="n"/>
      <c r="K736" s="17" t="n"/>
      <c r="L736" s="8">
        <f>IFERROR(IF(COUNTIF(A736:K736,"&lt;&gt;")=0,"",K736-TODAY()),"")</f>
        <v/>
      </c>
      <c r="M736" s="6">
        <f>IFERROR(IF(COUNTIF(A736:K736,"&lt;&gt;")=0,"",IF(K736&lt;TODAY(),"Expired",IF(K736&lt;=TODAY()+'Lists &amp; Settings'!$B$10,"Expiring Soon","OK"))),"" )</f>
        <v/>
      </c>
      <c r="N736" s="8">
        <f>IFERROR(IF(COUNTIF(A736:K736,"&lt;&gt;")=0,"", H736-SUMIFS(StockOut!$E:$E,StockOut!$B:$B,B736,StockOut!$C:$C,E736)), "" )</f>
        <v/>
      </c>
      <c r="O736" s="16">
        <f>IFERROR(IF(N736="","",N736*J736),"")</f>
        <v/>
      </c>
      <c r="P736" s="6" t="n"/>
    </row>
    <row r="737">
      <c r="A737" s="17" t="n"/>
      <c r="B737" s="6" t="n"/>
      <c r="C737" s="6">
        <f>IFERROR(VLOOKUP(B737,'Lists &amp; Settings'!$A$3:$D$200,2,FALSE),"")</f>
        <v/>
      </c>
      <c r="D737" s="6">
        <f>IFERROR(VLOOKUP(B737,'Lists &amp; Settings'!$A$3:$D$200,3,FALSE),"")</f>
        <v/>
      </c>
      <c r="E737" s="6" t="n"/>
      <c r="F737" s="6" t="n"/>
      <c r="G737" s="6" t="n"/>
      <c r="H737" s="6" t="n"/>
      <c r="I737" s="6">
        <f>IFERROR(IF(I737="",""&amp;VLOOKUP(B737,'Lists &amp; Settings'!$A$3:$D$200,4,FALSE),I737),"")</f>
        <v/>
      </c>
      <c r="J737" s="16" t="n"/>
      <c r="K737" s="17" t="n"/>
      <c r="L737" s="8">
        <f>IFERROR(IF(COUNTIF(A737:K737,"&lt;&gt;")=0,"",K737-TODAY()),"")</f>
        <v/>
      </c>
      <c r="M737" s="6">
        <f>IFERROR(IF(COUNTIF(A737:K737,"&lt;&gt;")=0,"",IF(K737&lt;TODAY(),"Expired",IF(K737&lt;=TODAY()+'Lists &amp; Settings'!$B$10,"Expiring Soon","OK"))),"" )</f>
        <v/>
      </c>
      <c r="N737" s="8">
        <f>IFERROR(IF(COUNTIF(A737:K737,"&lt;&gt;")=0,"", H737-SUMIFS(StockOut!$E:$E,StockOut!$B:$B,B737,StockOut!$C:$C,E737)), "" )</f>
        <v/>
      </c>
      <c r="O737" s="16">
        <f>IFERROR(IF(N737="","",N737*J737),"")</f>
        <v/>
      </c>
      <c r="P737" s="6" t="n"/>
    </row>
    <row r="738">
      <c r="A738" s="17" t="n"/>
      <c r="B738" s="6" t="n"/>
      <c r="C738" s="6">
        <f>IFERROR(VLOOKUP(B738,'Lists &amp; Settings'!$A$3:$D$200,2,FALSE),"")</f>
        <v/>
      </c>
      <c r="D738" s="6">
        <f>IFERROR(VLOOKUP(B738,'Lists &amp; Settings'!$A$3:$D$200,3,FALSE),"")</f>
        <v/>
      </c>
      <c r="E738" s="6" t="n"/>
      <c r="F738" s="6" t="n"/>
      <c r="G738" s="6" t="n"/>
      <c r="H738" s="6" t="n"/>
      <c r="I738" s="6">
        <f>IFERROR(IF(I738="",""&amp;VLOOKUP(B738,'Lists &amp; Settings'!$A$3:$D$200,4,FALSE),I738),"")</f>
        <v/>
      </c>
      <c r="J738" s="16" t="n"/>
      <c r="K738" s="17" t="n"/>
      <c r="L738" s="8">
        <f>IFERROR(IF(COUNTIF(A738:K738,"&lt;&gt;")=0,"",K738-TODAY()),"")</f>
        <v/>
      </c>
      <c r="M738" s="6">
        <f>IFERROR(IF(COUNTIF(A738:K738,"&lt;&gt;")=0,"",IF(K738&lt;TODAY(),"Expired",IF(K738&lt;=TODAY()+'Lists &amp; Settings'!$B$10,"Expiring Soon","OK"))),"" )</f>
        <v/>
      </c>
      <c r="N738" s="8">
        <f>IFERROR(IF(COUNTIF(A738:K738,"&lt;&gt;")=0,"", H738-SUMIFS(StockOut!$E:$E,StockOut!$B:$B,B738,StockOut!$C:$C,E738)), "" )</f>
        <v/>
      </c>
      <c r="O738" s="16">
        <f>IFERROR(IF(N738="","",N738*J738),"")</f>
        <v/>
      </c>
      <c r="P738" s="6" t="n"/>
    </row>
    <row r="739">
      <c r="A739" s="17" t="n"/>
      <c r="B739" s="6" t="n"/>
      <c r="C739" s="6">
        <f>IFERROR(VLOOKUP(B739,'Lists &amp; Settings'!$A$3:$D$200,2,FALSE),"")</f>
        <v/>
      </c>
      <c r="D739" s="6">
        <f>IFERROR(VLOOKUP(B739,'Lists &amp; Settings'!$A$3:$D$200,3,FALSE),"")</f>
        <v/>
      </c>
      <c r="E739" s="6" t="n"/>
      <c r="F739" s="6" t="n"/>
      <c r="G739" s="6" t="n"/>
      <c r="H739" s="6" t="n"/>
      <c r="I739" s="6">
        <f>IFERROR(IF(I739="",""&amp;VLOOKUP(B739,'Lists &amp; Settings'!$A$3:$D$200,4,FALSE),I739),"")</f>
        <v/>
      </c>
      <c r="J739" s="16" t="n"/>
      <c r="K739" s="17" t="n"/>
      <c r="L739" s="8">
        <f>IFERROR(IF(COUNTIF(A739:K739,"&lt;&gt;")=0,"",K739-TODAY()),"")</f>
        <v/>
      </c>
      <c r="M739" s="6">
        <f>IFERROR(IF(COUNTIF(A739:K739,"&lt;&gt;")=0,"",IF(K739&lt;TODAY(),"Expired",IF(K739&lt;=TODAY()+'Lists &amp; Settings'!$B$10,"Expiring Soon","OK"))),"" )</f>
        <v/>
      </c>
      <c r="N739" s="8">
        <f>IFERROR(IF(COUNTIF(A739:K739,"&lt;&gt;")=0,"", H739-SUMIFS(StockOut!$E:$E,StockOut!$B:$B,B739,StockOut!$C:$C,E739)), "" )</f>
        <v/>
      </c>
      <c r="O739" s="16">
        <f>IFERROR(IF(N739="","",N739*J739),"")</f>
        <v/>
      </c>
      <c r="P739" s="6" t="n"/>
    </row>
    <row r="740">
      <c r="A740" s="17" t="n"/>
      <c r="B740" s="6" t="n"/>
      <c r="C740" s="6">
        <f>IFERROR(VLOOKUP(B740,'Lists &amp; Settings'!$A$3:$D$200,2,FALSE),"")</f>
        <v/>
      </c>
      <c r="D740" s="6">
        <f>IFERROR(VLOOKUP(B740,'Lists &amp; Settings'!$A$3:$D$200,3,FALSE),"")</f>
        <v/>
      </c>
      <c r="E740" s="6" t="n"/>
      <c r="F740" s="6" t="n"/>
      <c r="G740" s="6" t="n"/>
      <c r="H740" s="6" t="n"/>
      <c r="I740" s="6">
        <f>IFERROR(IF(I740="",""&amp;VLOOKUP(B740,'Lists &amp; Settings'!$A$3:$D$200,4,FALSE),I740),"")</f>
        <v/>
      </c>
      <c r="J740" s="16" t="n"/>
      <c r="K740" s="17" t="n"/>
      <c r="L740" s="8">
        <f>IFERROR(IF(COUNTIF(A740:K740,"&lt;&gt;")=0,"",K740-TODAY()),"")</f>
        <v/>
      </c>
      <c r="M740" s="6">
        <f>IFERROR(IF(COUNTIF(A740:K740,"&lt;&gt;")=0,"",IF(K740&lt;TODAY(),"Expired",IF(K740&lt;=TODAY()+'Lists &amp; Settings'!$B$10,"Expiring Soon","OK"))),"" )</f>
        <v/>
      </c>
      <c r="N740" s="8">
        <f>IFERROR(IF(COUNTIF(A740:K740,"&lt;&gt;")=0,"", H740-SUMIFS(StockOut!$E:$E,StockOut!$B:$B,B740,StockOut!$C:$C,E740)), "" )</f>
        <v/>
      </c>
      <c r="O740" s="16">
        <f>IFERROR(IF(N740="","",N740*J740),"")</f>
        <v/>
      </c>
      <c r="P740" s="6" t="n"/>
    </row>
    <row r="741">
      <c r="A741" s="17" t="n"/>
      <c r="B741" s="6" t="n"/>
      <c r="C741" s="6">
        <f>IFERROR(VLOOKUP(B741,'Lists &amp; Settings'!$A$3:$D$200,2,FALSE),"")</f>
        <v/>
      </c>
      <c r="D741" s="6">
        <f>IFERROR(VLOOKUP(B741,'Lists &amp; Settings'!$A$3:$D$200,3,FALSE),"")</f>
        <v/>
      </c>
      <c r="E741" s="6" t="n"/>
      <c r="F741" s="6" t="n"/>
      <c r="G741" s="6" t="n"/>
      <c r="H741" s="6" t="n"/>
      <c r="I741" s="6">
        <f>IFERROR(IF(I741="",""&amp;VLOOKUP(B741,'Lists &amp; Settings'!$A$3:$D$200,4,FALSE),I741),"")</f>
        <v/>
      </c>
      <c r="J741" s="16" t="n"/>
      <c r="K741" s="17" t="n"/>
      <c r="L741" s="8">
        <f>IFERROR(IF(COUNTIF(A741:K741,"&lt;&gt;")=0,"",K741-TODAY()),"")</f>
        <v/>
      </c>
      <c r="M741" s="6">
        <f>IFERROR(IF(COUNTIF(A741:K741,"&lt;&gt;")=0,"",IF(K741&lt;TODAY(),"Expired",IF(K741&lt;=TODAY()+'Lists &amp; Settings'!$B$10,"Expiring Soon","OK"))),"" )</f>
        <v/>
      </c>
      <c r="N741" s="8">
        <f>IFERROR(IF(COUNTIF(A741:K741,"&lt;&gt;")=0,"", H741-SUMIFS(StockOut!$E:$E,StockOut!$B:$B,B741,StockOut!$C:$C,E741)), "" )</f>
        <v/>
      </c>
      <c r="O741" s="16">
        <f>IFERROR(IF(N741="","",N741*J741),"")</f>
        <v/>
      </c>
      <c r="P741" s="6" t="n"/>
    </row>
    <row r="742">
      <c r="A742" s="17" t="n"/>
      <c r="B742" s="6" t="n"/>
      <c r="C742" s="6">
        <f>IFERROR(VLOOKUP(B742,'Lists &amp; Settings'!$A$3:$D$200,2,FALSE),"")</f>
        <v/>
      </c>
      <c r="D742" s="6">
        <f>IFERROR(VLOOKUP(B742,'Lists &amp; Settings'!$A$3:$D$200,3,FALSE),"")</f>
        <v/>
      </c>
      <c r="E742" s="6" t="n"/>
      <c r="F742" s="6" t="n"/>
      <c r="G742" s="6" t="n"/>
      <c r="H742" s="6" t="n"/>
      <c r="I742" s="6">
        <f>IFERROR(IF(I742="",""&amp;VLOOKUP(B742,'Lists &amp; Settings'!$A$3:$D$200,4,FALSE),I742),"")</f>
        <v/>
      </c>
      <c r="J742" s="16" t="n"/>
      <c r="K742" s="17" t="n"/>
      <c r="L742" s="8">
        <f>IFERROR(IF(COUNTIF(A742:K742,"&lt;&gt;")=0,"",K742-TODAY()),"")</f>
        <v/>
      </c>
      <c r="M742" s="6">
        <f>IFERROR(IF(COUNTIF(A742:K742,"&lt;&gt;")=0,"",IF(K742&lt;TODAY(),"Expired",IF(K742&lt;=TODAY()+'Lists &amp; Settings'!$B$10,"Expiring Soon","OK"))),"" )</f>
        <v/>
      </c>
      <c r="N742" s="8">
        <f>IFERROR(IF(COUNTIF(A742:K742,"&lt;&gt;")=0,"", H742-SUMIFS(StockOut!$E:$E,StockOut!$B:$B,B742,StockOut!$C:$C,E742)), "" )</f>
        <v/>
      </c>
      <c r="O742" s="16">
        <f>IFERROR(IF(N742="","",N742*J742),"")</f>
        <v/>
      </c>
      <c r="P742" s="6" t="n"/>
    </row>
    <row r="743">
      <c r="A743" s="17" t="n"/>
      <c r="B743" s="6" t="n"/>
      <c r="C743" s="6">
        <f>IFERROR(VLOOKUP(B743,'Lists &amp; Settings'!$A$3:$D$200,2,FALSE),"")</f>
        <v/>
      </c>
      <c r="D743" s="6">
        <f>IFERROR(VLOOKUP(B743,'Lists &amp; Settings'!$A$3:$D$200,3,FALSE),"")</f>
        <v/>
      </c>
      <c r="E743" s="6" t="n"/>
      <c r="F743" s="6" t="n"/>
      <c r="G743" s="6" t="n"/>
      <c r="H743" s="6" t="n"/>
      <c r="I743" s="6">
        <f>IFERROR(IF(I743="",""&amp;VLOOKUP(B743,'Lists &amp; Settings'!$A$3:$D$200,4,FALSE),I743),"")</f>
        <v/>
      </c>
      <c r="J743" s="16" t="n"/>
      <c r="K743" s="17" t="n"/>
      <c r="L743" s="8">
        <f>IFERROR(IF(COUNTIF(A743:K743,"&lt;&gt;")=0,"",K743-TODAY()),"")</f>
        <v/>
      </c>
      <c r="M743" s="6">
        <f>IFERROR(IF(COUNTIF(A743:K743,"&lt;&gt;")=0,"",IF(K743&lt;TODAY(),"Expired",IF(K743&lt;=TODAY()+'Lists &amp; Settings'!$B$10,"Expiring Soon","OK"))),"" )</f>
        <v/>
      </c>
      <c r="N743" s="8">
        <f>IFERROR(IF(COUNTIF(A743:K743,"&lt;&gt;")=0,"", H743-SUMIFS(StockOut!$E:$E,StockOut!$B:$B,B743,StockOut!$C:$C,E743)), "" )</f>
        <v/>
      </c>
      <c r="O743" s="16">
        <f>IFERROR(IF(N743="","",N743*J743),"")</f>
        <v/>
      </c>
      <c r="P743" s="6" t="n"/>
    </row>
    <row r="744">
      <c r="A744" s="17" t="n"/>
      <c r="B744" s="6" t="n"/>
      <c r="C744" s="6">
        <f>IFERROR(VLOOKUP(B744,'Lists &amp; Settings'!$A$3:$D$200,2,FALSE),"")</f>
        <v/>
      </c>
      <c r="D744" s="6">
        <f>IFERROR(VLOOKUP(B744,'Lists &amp; Settings'!$A$3:$D$200,3,FALSE),"")</f>
        <v/>
      </c>
      <c r="E744" s="6" t="n"/>
      <c r="F744" s="6" t="n"/>
      <c r="G744" s="6" t="n"/>
      <c r="H744" s="6" t="n"/>
      <c r="I744" s="6">
        <f>IFERROR(IF(I744="",""&amp;VLOOKUP(B744,'Lists &amp; Settings'!$A$3:$D$200,4,FALSE),I744),"")</f>
        <v/>
      </c>
      <c r="J744" s="16" t="n"/>
      <c r="K744" s="17" t="n"/>
      <c r="L744" s="8">
        <f>IFERROR(IF(COUNTIF(A744:K744,"&lt;&gt;")=0,"",K744-TODAY()),"")</f>
        <v/>
      </c>
      <c r="M744" s="6">
        <f>IFERROR(IF(COUNTIF(A744:K744,"&lt;&gt;")=0,"",IF(K744&lt;TODAY(),"Expired",IF(K744&lt;=TODAY()+'Lists &amp; Settings'!$B$10,"Expiring Soon","OK"))),"" )</f>
        <v/>
      </c>
      <c r="N744" s="8">
        <f>IFERROR(IF(COUNTIF(A744:K744,"&lt;&gt;")=0,"", H744-SUMIFS(StockOut!$E:$E,StockOut!$B:$B,B744,StockOut!$C:$C,E744)), "" )</f>
        <v/>
      </c>
      <c r="O744" s="16">
        <f>IFERROR(IF(N744="","",N744*J744),"")</f>
        <v/>
      </c>
      <c r="P744" s="6" t="n"/>
    </row>
    <row r="745">
      <c r="A745" s="17" t="n"/>
      <c r="B745" s="6" t="n"/>
      <c r="C745" s="6">
        <f>IFERROR(VLOOKUP(B745,'Lists &amp; Settings'!$A$3:$D$200,2,FALSE),"")</f>
        <v/>
      </c>
      <c r="D745" s="6">
        <f>IFERROR(VLOOKUP(B745,'Lists &amp; Settings'!$A$3:$D$200,3,FALSE),"")</f>
        <v/>
      </c>
      <c r="E745" s="6" t="n"/>
      <c r="F745" s="6" t="n"/>
      <c r="G745" s="6" t="n"/>
      <c r="H745" s="6" t="n"/>
      <c r="I745" s="6">
        <f>IFERROR(IF(I745="",""&amp;VLOOKUP(B745,'Lists &amp; Settings'!$A$3:$D$200,4,FALSE),I745),"")</f>
        <v/>
      </c>
      <c r="J745" s="16" t="n"/>
      <c r="K745" s="17" t="n"/>
      <c r="L745" s="8">
        <f>IFERROR(IF(COUNTIF(A745:K745,"&lt;&gt;")=0,"",K745-TODAY()),"")</f>
        <v/>
      </c>
      <c r="M745" s="6">
        <f>IFERROR(IF(COUNTIF(A745:K745,"&lt;&gt;")=0,"",IF(K745&lt;TODAY(),"Expired",IF(K745&lt;=TODAY()+'Lists &amp; Settings'!$B$10,"Expiring Soon","OK"))),"" )</f>
        <v/>
      </c>
      <c r="N745" s="8">
        <f>IFERROR(IF(COUNTIF(A745:K745,"&lt;&gt;")=0,"", H745-SUMIFS(StockOut!$E:$E,StockOut!$B:$B,B745,StockOut!$C:$C,E745)), "" )</f>
        <v/>
      </c>
      <c r="O745" s="16">
        <f>IFERROR(IF(N745="","",N745*J745),"")</f>
        <v/>
      </c>
      <c r="P745" s="6" t="n"/>
    </row>
    <row r="746">
      <c r="A746" s="17" t="n"/>
      <c r="B746" s="6" t="n"/>
      <c r="C746" s="6">
        <f>IFERROR(VLOOKUP(B746,'Lists &amp; Settings'!$A$3:$D$200,2,FALSE),"")</f>
        <v/>
      </c>
      <c r="D746" s="6">
        <f>IFERROR(VLOOKUP(B746,'Lists &amp; Settings'!$A$3:$D$200,3,FALSE),"")</f>
        <v/>
      </c>
      <c r="E746" s="6" t="n"/>
      <c r="F746" s="6" t="n"/>
      <c r="G746" s="6" t="n"/>
      <c r="H746" s="6" t="n"/>
      <c r="I746" s="6">
        <f>IFERROR(IF(I746="",""&amp;VLOOKUP(B746,'Lists &amp; Settings'!$A$3:$D$200,4,FALSE),I746),"")</f>
        <v/>
      </c>
      <c r="J746" s="16" t="n"/>
      <c r="K746" s="17" t="n"/>
      <c r="L746" s="8">
        <f>IFERROR(IF(COUNTIF(A746:K746,"&lt;&gt;")=0,"",K746-TODAY()),"")</f>
        <v/>
      </c>
      <c r="M746" s="6">
        <f>IFERROR(IF(COUNTIF(A746:K746,"&lt;&gt;")=0,"",IF(K746&lt;TODAY(),"Expired",IF(K746&lt;=TODAY()+'Lists &amp; Settings'!$B$10,"Expiring Soon","OK"))),"" )</f>
        <v/>
      </c>
      <c r="N746" s="8">
        <f>IFERROR(IF(COUNTIF(A746:K746,"&lt;&gt;")=0,"", H746-SUMIFS(StockOut!$E:$E,StockOut!$B:$B,B746,StockOut!$C:$C,E746)), "" )</f>
        <v/>
      </c>
      <c r="O746" s="16">
        <f>IFERROR(IF(N746="","",N746*J746),"")</f>
        <v/>
      </c>
      <c r="P746" s="6" t="n"/>
    </row>
    <row r="747">
      <c r="A747" s="17" t="n"/>
      <c r="B747" s="6" t="n"/>
      <c r="C747" s="6">
        <f>IFERROR(VLOOKUP(B747,'Lists &amp; Settings'!$A$3:$D$200,2,FALSE),"")</f>
        <v/>
      </c>
      <c r="D747" s="6">
        <f>IFERROR(VLOOKUP(B747,'Lists &amp; Settings'!$A$3:$D$200,3,FALSE),"")</f>
        <v/>
      </c>
      <c r="E747" s="6" t="n"/>
      <c r="F747" s="6" t="n"/>
      <c r="G747" s="6" t="n"/>
      <c r="H747" s="6" t="n"/>
      <c r="I747" s="6">
        <f>IFERROR(IF(I747="",""&amp;VLOOKUP(B747,'Lists &amp; Settings'!$A$3:$D$200,4,FALSE),I747),"")</f>
        <v/>
      </c>
      <c r="J747" s="16" t="n"/>
      <c r="K747" s="17" t="n"/>
      <c r="L747" s="8">
        <f>IFERROR(IF(COUNTIF(A747:K747,"&lt;&gt;")=0,"",K747-TODAY()),"")</f>
        <v/>
      </c>
      <c r="M747" s="6">
        <f>IFERROR(IF(COUNTIF(A747:K747,"&lt;&gt;")=0,"",IF(K747&lt;TODAY(),"Expired",IF(K747&lt;=TODAY()+'Lists &amp; Settings'!$B$10,"Expiring Soon","OK"))),"" )</f>
        <v/>
      </c>
      <c r="N747" s="8">
        <f>IFERROR(IF(COUNTIF(A747:K747,"&lt;&gt;")=0,"", H747-SUMIFS(StockOut!$E:$E,StockOut!$B:$B,B747,StockOut!$C:$C,E747)), "" )</f>
        <v/>
      </c>
      <c r="O747" s="16">
        <f>IFERROR(IF(N747="","",N747*J747),"")</f>
        <v/>
      </c>
      <c r="P747" s="6" t="n"/>
    </row>
    <row r="748">
      <c r="A748" s="17" t="n"/>
      <c r="B748" s="6" t="n"/>
      <c r="C748" s="6">
        <f>IFERROR(VLOOKUP(B748,'Lists &amp; Settings'!$A$3:$D$200,2,FALSE),"")</f>
        <v/>
      </c>
      <c r="D748" s="6">
        <f>IFERROR(VLOOKUP(B748,'Lists &amp; Settings'!$A$3:$D$200,3,FALSE),"")</f>
        <v/>
      </c>
      <c r="E748" s="6" t="n"/>
      <c r="F748" s="6" t="n"/>
      <c r="G748" s="6" t="n"/>
      <c r="H748" s="6" t="n"/>
      <c r="I748" s="6">
        <f>IFERROR(IF(I748="",""&amp;VLOOKUP(B748,'Lists &amp; Settings'!$A$3:$D$200,4,FALSE),I748),"")</f>
        <v/>
      </c>
      <c r="J748" s="16" t="n"/>
      <c r="K748" s="17" t="n"/>
      <c r="L748" s="8">
        <f>IFERROR(IF(COUNTIF(A748:K748,"&lt;&gt;")=0,"",K748-TODAY()),"")</f>
        <v/>
      </c>
      <c r="M748" s="6">
        <f>IFERROR(IF(COUNTIF(A748:K748,"&lt;&gt;")=0,"",IF(K748&lt;TODAY(),"Expired",IF(K748&lt;=TODAY()+'Lists &amp; Settings'!$B$10,"Expiring Soon","OK"))),"" )</f>
        <v/>
      </c>
      <c r="N748" s="8">
        <f>IFERROR(IF(COUNTIF(A748:K748,"&lt;&gt;")=0,"", H748-SUMIFS(StockOut!$E:$E,StockOut!$B:$B,B748,StockOut!$C:$C,E748)), "" )</f>
        <v/>
      </c>
      <c r="O748" s="16">
        <f>IFERROR(IF(N748="","",N748*J748),"")</f>
        <v/>
      </c>
      <c r="P748" s="6" t="n"/>
    </row>
    <row r="749">
      <c r="A749" s="17" t="n"/>
      <c r="B749" s="6" t="n"/>
      <c r="C749" s="6">
        <f>IFERROR(VLOOKUP(B749,'Lists &amp; Settings'!$A$3:$D$200,2,FALSE),"")</f>
        <v/>
      </c>
      <c r="D749" s="6">
        <f>IFERROR(VLOOKUP(B749,'Lists &amp; Settings'!$A$3:$D$200,3,FALSE),"")</f>
        <v/>
      </c>
      <c r="E749" s="6" t="n"/>
      <c r="F749" s="6" t="n"/>
      <c r="G749" s="6" t="n"/>
      <c r="H749" s="6" t="n"/>
      <c r="I749" s="6">
        <f>IFERROR(IF(I749="",""&amp;VLOOKUP(B749,'Lists &amp; Settings'!$A$3:$D$200,4,FALSE),I749),"")</f>
        <v/>
      </c>
      <c r="J749" s="16" t="n"/>
      <c r="K749" s="17" t="n"/>
      <c r="L749" s="8">
        <f>IFERROR(IF(COUNTIF(A749:K749,"&lt;&gt;")=0,"",K749-TODAY()),"")</f>
        <v/>
      </c>
      <c r="M749" s="6">
        <f>IFERROR(IF(COUNTIF(A749:K749,"&lt;&gt;")=0,"",IF(K749&lt;TODAY(),"Expired",IF(K749&lt;=TODAY()+'Lists &amp; Settings'!$B$10,"Expiring Soon","OK"))),"" )</f>
        <v/>
      </c>
      <c r="N749" s="8">
        <f>IFERROR(IF(COUNTIF(A749:K749,"&lt;&gt;")=0,"", H749-SUMIFS(StockOut!$E:$E,StockOut!$B:$B,B749,StockOut!$C:$C,E749)), "" )</f>
        <v/>
      </c>
      <c r="O749" s="16">
        <f>IFERROR(IF(N749="","",N749*J749),"")</f>
        <v/>
      </c>
      <c r="P749" s="6" t="n"/>
    </row>
    <row r="750">
      <c r="A750" s="17" t="n"/>
      <c r="B750" s="6" t="n"/>
      <c r="C750" s="6">
        <f>IFERROR(VLOOKUP(B750,'Lists &amp; Settings'!$A$3:$D$200,2,FALSE),"")</f>
        <v/>
      </c>
      <c r="D750" s="6">
        <f>IFERROR(VLOOKUP(B750,'Lists &amp; Settings'!$A$3:$D$200,3,FALSE),"")</f>
        <v/>
      </c>
      <c r="E750" s="6" t="n"/>
      <c r="F750" s="6" t="n"/>
      <c r="G750" s="6" t="n"/>
      <c r="H750" s="6" t="n"/>
      <c r="I750" s="6">
        <f>IFERROR(IF(I750="",""&amp;VLOOKUP(B750,'Lists &amp; Settings'!$A$3:$D$200,4,FALSE),I750),"")</f>
        <v/>
      </c>
      <c r="J750" s="16" t="n"/>
      <c r="K750" s="17" t="n"/>
      <c r="L750" s="8">
        <f>IFERROR(IF(COUNTIF(A750:K750,"&lt;&gt;")=0,"",K750-TODAY()),"")</f>
        <v/>
      </c>
      <c r="M750" s="6">
        <f>IFERROR(IF(COUNTIF(A750:K750,"&lt;&gt;")=0,"",IF(K750&lt;TODAY(),"Expired",IF(K750&lt;=TODAY()+'Lists &amp; Settings'!$B$10,"Expiring Soon","OK"))),"" )</f>
        <v/>
      </c>
      <c r="N750" s="8">
        <f>IFERROR(IF(COUNTIF(A750:K750,"&lt;&gt;")=0,"", H750-SUMIFS(StockOut!$E:$E,StockOut!$B:$B,B750,StockOut!$C:$C,E750)), "" )</f>
        <v/>
      </c>
      <c r="O750" s="16">
        <f>IFERROR(IF(N750="","",N750*J750),"")</f>
        <v/>
      </c>
      <c r="P750" s="6" t="n"/>
    </row>
    <row r="751">
      <c r="A751" s="17" t="n"/>
      <c r="B751" s="6" t="n"/>
      <c r="C751" s="6">
        <f>IFERROR(VLOOKUP(B751,'Lists &amp; Settings'!$A$3:$D$200,2,FALSE),"")</f>
        <v/>
      </c>
      <c r="D751" s="6">
        <f>IFERROR(VLOOKUP(B751,'Lists &amp; Settings'!$A$3:$D$200,3,FALSE),"")</f>
        <v/>
      </c>
      <c r="E751" s="6" t="n"/>
      <c r="F751" s="6" t="n"/>
      <c r="G751" s="6" t="n"/>
      <c r="H751" s="6" t="n"/>
      <c r="I751" s="6">
        <f>IFERROR(IF(I751="",""&amp;VLOOKUP(B751,'Lists &amp; Settings'!$A$3:$D$200,4,FALSE),I751),"")</f>
        <v/>
      </c>
      <c r="J751" s="16" t="n"/>
      <c r="K751" s="17" t="n"/>
      <c r="L751" s="8">
        <f>IFERROR(IF(COUNTIF(A751:K751,"&lt;&gt;")=0,"",K751-TODAY()),"")</f>
        <v/>
      </c>
      <c r="M751" s="6">
        <f>IFERROR(IF(COUNTIF(A751:K751,"&lt;&gt;")=0,"",IF(K751&lt;TODAY(),"Expired",IF(K751&lt;=TODAY()+'Lists &amp; Settings'!$B$10,"Expiring Soon","OK"))),"" )</f>
        <v/>
      </c>
      <c r="N751" s="8">
        <f>IFERROR(IF(COUNTIF(A751:K751,"&lt;&gt;")=0,"", H751-SUMIFS(StockOut!$E:$E,StockOut!$B:$B,B751,StockOut!$C:$C,E751)), "" )</f>
        <v/>
      </c>
      <c r="O751" s="16">
        <f>IFERROR(IF(N751="","",N751*J751),"")</f>
        <v/>
      </c>
      <c r="P751" s="6" t="n"/>
    </row>
    <row r="752">
      <c r="A752" s="17" t="n"/>
      <c r="B752" s="6" t="n"/>
      <c r="C752" s="6">
        <f>IFERROR(VLOOKUP(B752,'Lists &amp; Settings'!$A$3:$D$200,2,FALSE),"")</f>
        <v/>
      </c>
      <c r="D752" s="6">
        <f>IFERROR(VLOOKUP(B752,'Lists &amp; Settings'!$A$3:$D$200,3,FALSE),"")</f>
        <v/>
      </c>
      <c r="E752" s="6" t="n"/>
      <c r="F752" s="6" t="n"/>
      <c r="G752" s="6" t="n"/>
      <c r="H752" s="6" t="n"/>
      <c r="I752" s="6">
        <f>IFERROR(IF(I752="",""&amp;VLOOKUP(B752,'Lists &amp; Settings'!$A$3:$D$200,4,FALSE),I752),"")</f>
        <v/>
      </c>
      <c r="J752" s="16" t="n"/>
      <c r="K752" s="17" t="n"/>
      <c r="L752" s="8">
        <f>IFERROR(IF(COUNTIF(A752:K752,"&lt;&gt;")=0,"",K752-TODAY()),"")</f>
        <v/>
      </c>
      <c r="M752" s="6">
        <f>IFERROR(IF(COUNTIF(A752:K752,"&lt;&gt;")=0,"",IF(K752&lt;TODAY(),"Expired",IF(K752&lt;=TODAY()+'Lists &amp; Settings'!$B$10,"Expiring Soon","OK"))),"" )</f>
        <v/>
      </c>
      <c r="N752" s="8">
        <f>IFERROR(IF(COUNTIF(A752:K752,"&lt;&gt;")=0,"", H752-SUMIFS(StockOut!$E:$E,StockOut!$B:$B,B752,StockOut!$C:$C,E752)), "" )</f>
        <v/>
      </c>
      <c r="O752" s="16">
        <f>IFERROR(IF(N752="","",N752*J752),"")</f>
        <v/>
      </c>
      <c r="P752" s="6" t="n"/>
    </row>
    <row r="753">
      <c r="A753" s="17" t="n"/>
      <c r="B753" s="6" t="n"/>
      <c r="C753" s="6">
        <f>IFERROR(VLOOKUP(B753,'Lists &amp; Settings'!$A$3:$D$200,2,FALSE),"")</f>
        <v/>
      </c>
      <c r="D753" s="6">
        <f>IFERROR(VLOOKUP(B753,'Lists &amp; Settings'!$A$3:$D$200,3,FALSE),"")</f>
        <v/>
      </c>
      <c r="E753" s="6" t="n"/>
      <c r="F753" s="6" t="n"/>
      <c r="G753" s="6" t="n"/>
      <c r="H753" s="6" t="n"/>
      <c r="I753" s="6">
        <f>IFERROR(IF(I753="",""&amp;VLOOKUP(B753,'Lists &amp; Settings'!$A$3:$D$200,4,FALSE),I753),"")</f>
        <v/>
      </c>
      <c r="J753" s="16" t="n"/>
      <c r="K753" s="17" t="n"/>
      <c r="L753" s="8">
        <f>IFERROR(IF(COUNTIF(A753:K753,"&lt;&gt;")=0,"",K753-TODAY()),"")</f>
        <v/>
      </c>
      <c r="M753" s="6">
        <f>IFERROR(IF(COUNTIF(A753:K753,"&lt;&gt;")=0,"",IF(K753&lt;TODAY(),"Expired",IF(K753&lt;=TODAY()+'Lists &amp; Settings'!$B$10,"Expiring Soon","OK"))),"" )</f>
        <v/>
      </c>
      <c r="N753" s="8">
        <f>IFERROR(IF(COUNTIF(A753:K753,"&lt;&gt;")=0,"", H753-SUMIFS(StockOut!$E:$E,StockOut!$B:$B,B753,StockOut!$C:$C,E753)), "" )</f>
        <v/>
      </c>
      <c r="O753" s="16">
        <f>IFERROR(IF(N753="","",N753*J753),"")</f>
        <v/>
      </c>
      <c r="P753" s="6" t="n"/>
    </row>
    <row r="754">
      <c r="A754" s="17" t="n"/>
      <c r="B754" s="6" t="n"/>
      <c r="C754" s="6">
        <f>IFERROR(VLOOKUP(B754,'Lists &amp; Settings'!$A$3:$D$200,2,FALSE),"")</f>
        <v/>
      </c>
      <c r="D754" s="6">
        <f>IFERROR(VLOOKUP(B754,'Lists &amp; Settings'!$A$3:$D$200,3,FALSE),"")</f>
        <v/>
      </c>
      <c r="E754" s="6" t="n"/>
      <c r="F754" s="6" t="n"/>
      <c r="G754" s="6" t="n"/>
      <c r="H754" s="6" t="n"/>
      <c r="I754" s="6">
        <f>IFERROR(IF(I754="",""&amp;VLOOKUP(B754,'Lists &amp; Settings'!$A$3:$D$200,4,FALSE),I754),"")</f>
        <v/>
      </c>
      <c r="J754" s="16" t="n"/>
      <c r="K754" s="17" t="n"/>
      <c r="L754" s="8">
        <f>IFERROR(IF(COUNTIF(A754:K754,"&lt;&gt;")=0,"",K754-TODAY()),"")</f>
        <v/>
      </c>
      <c r="M754" s="6">
        <f>IFERROR(IF(COUNTIF(A754:K754,"&lt;&gt;")=0,"",IF(K754&lt;TODAY(),"Expired",IF(K754&lt;=TODAY()+'Lists &amp; Settings'!$B$10,"Expiring Soon","OK"))),"" )</f>
        <v/>
      </c>
      <c r="N754" s="8">
        <f>IFERROR(IF(COUNTIF(A754:K754,"&lt;&gt;")=0,"", H754-SUMIFS(StockOut!$E:$E,StockOut!$B:$B,B754,StockOut!$C:$C,E754)), "" )</f>
        <v/>
      </c>
      <c r="O754" s="16">
        <f>IFERROR(IF(N754="","",N754*J754),"")</f>
        <v/>
      </c>
      <c r="P754" s="6" t="n"/>
    </row>
    <row r="755">
      <c r="A755" s="17" t="n"/>
      <c r="B755" s="6" t="n"/>
      <c r="C755" s="6">
        <f>IFERROR(VLOOKUP(B755,'Lists &amp; Settings'!$A$3:$D$200,2,FALSE),"")</f>
        <v/>
      </c>
      <c r="D755" s="6">
        <f>IFERROR(VLOOKUP(B755,'Lists &amp; Settings'!$A$3:$D$200,3,FALSE),"")</f>
        <v/>
      </c>
      <c r="E755" s="6" t="n"/>
      <c r="F755" s="6" t="n"/>
      <c r="G755" s="6" t="n"/>
      <c r="H755" s="6" t="n"/>
      <c r="I755" s="6">
        <f>IFERROR(IF(I755="",""&amp;VLOOKUP(B755,'Lists &amp; Settings'!$A$3:$D$200,4,FALSE),I755),"")</f>
        <v/>
      </c>
      <c r="J755" s="16" t="n"/>
      <c r="K755" s="17" t="n"/>
      <c r="L755" s="8">
        <f>IFERROR(IF(COUNTIF(A755:K755,"&lt;&gt;")=0,"",K755-TODAY()),"")</f>
        <v/>
      </c>
      <c r="M755" s="6">
        <f>IFERROR(IF(COUNTIF(A755:K755,"&lt;&gt;")=0,"",IF(K755&lt;TODAY(),"Expired",IF(K755&lt;=TODAY()+'Lists &amp; Settings'!$B$10,"Expiring Soon","OK"))),"" )</f>
        <v/>
      </c>
      <c r="N755" s="8">
        <f>IFERROR(IF(COUNTIF(A755:K755,"&lt;&gt;")=0,"", H755-SUMIFS(StockOut!$E:$E,StockOut!$B:$B,B755,StockOut!$C:$C,E755)), "" )</f>
        <v/>
      </c>
      <c r="O755" s="16">
        <f>IFERROR(IF(N755="","",N755*J755),"")</f>
        <v/>
      </c>
      <c r="P755" s="6" t="n"/>
    </row>
    <row r="756">
      <c r="A756" s="17" t="n"/>
      <c r="B756" s="6" t="n"/>
      <c r="C756" s="6">
        <f>IFERROR(VLOOKUP(B756,'Lists &amp; Settings'!$A$3:$D$200,2,FALSE),"")</f>
        <v/>
      </c>
      <c r="D756" s="6">
        <f>IFERROR(VLOOKUP(B756,'Lists &amp; Settings'!$A$3:$D$200,3,FALSE),"")</f>
        <v/>
      </c>
      <c r="E756" s="6" t="n"/>
      <c r="F756" s="6" t="n"/>
      <c r="G756" s="6" t="n"/>
      <c r="H756" s="6" t="n"/>
      <c r="I756" s="6">
        <f>IFERROR(IF(I756="",""&amp;VLOOKUP(B756,'Lists &amp; Settings'!$A$3:$D$200,4,FALSE),I756),"")</f>
        <v/>
      </c>
      <c r="J756" s="16" t="n"/>
      <c r="K756" s="17" t="n"/>
      <c r="L756" s="8">
        <f>IFERROR(IF(COUNTIF(A756:K756,"&lt;&gt;")=0,"",K756-TODAY()),"")</f>
        <v/>
      </c>
      <c r="M756" s="6">
        <f>IFERROR(IF(COUNTIF(A756:K756,"&lt;&gt;")=0,"",IF(K756&lt;TODAY(),"Expired",IF(K756&lt;=TODAY()+'Lists &amp; Settings'!$B$10,"Expiring Soon","OK"))),"" )</f>
        <v/>
      </c>
      <c r="N756" s="8">
        <f>IFERROR(IF(COUNTIF(A756:K756,"&lt;&gt;")=0,"", H756-SUMIFS(StockOut!$E:$E,StockOut!$B:$B,B756,StockOut!$C:$C,E756)), "" )</f>
        <v/>
      </c>
      <c r="O756" s="16">
        <f>IFERROR(IF(N756="","",N756*J756),"")</f>
        <v/>
      </c>
      <c r="P756" s="6" t="n"/>
    </row>
    <row r="757">
      <c r="A757" s="17" t="n"/>
      <c r="B757" s="6" t="n"/>
      <c r="C757" s="6">
        <f>IFERROR(VLOOKUP(B757,'Lists &amp; Settings'!$A$3:$D$200,2,FALSE),"")</f>
        <v/>
      </c>
      <c r="D757" s="6">
        <f>IFERROR(VLOOKUP(B757,'Lists &amp; Settings'!$A$3:$D$200,3,FALSE),"")</f>
        <v/>
      </c>
      <c r="E757" s="6" t="n"/>
      <c r="F757" s="6" t="n"/>
      <c r="G757" s="6" t="n"/>
      <c r="H757" s="6" t="n"/>
      <c r="I757" s="6">
        <f>IFERROR(IF(I757="",""&amp;VLOOKUP(B757,'Lists &amp; Settings'!$A$3:$D$200,4,FALSE),I757),"")</f>
        <v/>
      </c>
      <c r="J757" s="16" t="n"/>
      <c r="K757" s="17" t="n"/>
      <c r="L757" s="8">
        <f>IFERROR(IF(COUNTIF(A757:K757,"&lt;&gt;")=0,"",K757-TODAY()),"")</f>
        <v/>
      </c>
      <c r="M757" s="6">
        <f>IFERROR(IF(COUNTIF(A757:K757,"&lt;&gt;")=0,"",IF(K757&lt;TODAY(),"Expired",IF(K757&lt;=TODAY()+'Lists &amp; Settings'!$B$10,"Expiring Soon","OK"))),"" )</f>
        <v/>
      </c>
      <c r="N757" s="8">
        <f>IFERROR(IF(COUNTIF(A757:K757,"&lt;&gt;")=0,"", H757-SUMIFS(StockOut!$E:$E,StockOut!$B:$B,B757,StockOut!$C:$C,E757)), "" )</f>
        <v/>
      </c>
      <c r="O757" s="16">
        <f>IFERROR(IF(N757="","",N757*J757),"")</f>
        <v/>
      </c>
      <c r="P757" s="6" t="n"/>
    </row>
    <row r="758">
      <c r="A758" s="17" t="n"/>
      <c r="B758" s="6" t="n"/>
      <c r="C758" s="6">
        <f>IFERROR(VLOOKUP(B758,'Lists &amp; Settings'!$A$3:$D$200,2,FALSE),"")</f>
        <v/>
      </c>
      <c r="D758" s="6">
        <f>IFERROR(VLOOKUP(B758,'Lists &amp; Settings'!$A$3:$D$200,3,FALSE),"")</f>
        <v/>
      </c>
      <c r="E758" s="6" t="n"/>
      <c r="F758" s="6" t="n"/>
      <c r="G758" s="6" t="n"/>
      <c r="H758" s="6" t="n"/>
      <c r="I758" s="6">
        <f>IFERROR(IF(I758="",""&amp;VLOOKUP(B758,'Lists &amp; Settings'!$A$3:$D$200,4,FALSE),I758),"")</f>
        <v/>
      </c>
      <c r="J758" s="16" t="n"/>
      <c r="K758" s="17" t="n"/>
      <c r="L758" s="8">
        <f>IFERROR(IF(COUNTIF(A758:K758,"&lt;&gt;")=0,"",K758-TODAY()),"")</f>
        <v/>
      </c>
      <c r="M758" s="6">
        <f>IFERROR(IF(COUNTIF(A758:K758,"&lt;&gt;")=0,"",IF(K758&lt;TODAY(),"Expired",IF(K758&lt;=TODAY()+'Lists &amp; Settings'!$B$10,"Expiring Soon","OK"))),"" )</f>
        <v/>
      </c>
      <c r="N758" s="8">
        <f>IFERROR(IF(COUNTIF(A758:K758,"&lt;&gt;")=0,"", H758-SUMIFS(StockOut!$E:$E,StockOut!$B:$B,B758,StockOut!$C:$C,E758)), "" )</f>
        <v/>
      </c>
      <c r="O758" s="16">
        <f>IFERROR(IF(N758="","",N758*J758),"")</f>
        <v/>
      </c>
      <c r="P758" s="6" t="n"/>
    </row>
    <row r="759">
      <c r="A759" s="17" t="n"/>
      <c r="B759" s="6" t="n"/>
      <c r="C759" s="6">
        <f>IFERROR(VLOOKUP(B759,'Lists &amp; Settings'!$A$3:$D$200,2,FALSE),"")</f>
        <v/>
      </c>
      <c r="D759" s="6">
        <f>IFERROR(VLOOKUP(B759,'Lists &amp; Settings'!$A$3:$D$200,3,FALSE),"")</f>
        <v/>
      </c>
      <c r="E759" s="6" t="n"/>
      <c r="F759" s="6" t="n"/>
      <c r="G759" s="6" t="n"/>
      <c r="H759" s="6" t="n"/>
      <c r="I759" s="6">
        <f>IFERROR(IF(I759="",""&amp;VLOOKUP(B759,'Lists &amp; Settings'!$A$3:$D$200,4,FALSE),I759),"")</f>
        <v/>
      </c>
      <c r="J759" s="16" t="n"/>
      <c r="K759" s="17" t="n"/>
      <c r="L759" s="8">
        <f>IFERROR(IF(COUNTIF(A759:K759,"&lt;&gt;")=0,"",K759-TODAY()),"")</f>
        <v/>
      </c>
      <c r="M759" s="6">
        <f>IFERROR(IF(COUNTIF(A759:K759,"&lt;&gt;")=0,"",IF(K759&lt;TODAY(),"Expired",IF(K759&lt;=TODAY()+'Lists &amp; Settings'!$B$10,"Expiring Soon","OK"))),"" )</f>
        <v/>
      </c>
      <c r="N759" s="8">
        <f>IFERROR(IF(COUNTIF(A759:K759,"&lt;&gt;")=0,"", H759-SUMIFS(StockOut!$E:$E,StockOut!$B:$B,B759,StockOut!$C:$C,E759)), "" )</f>
        <v/>
      </c>
      <c r="O759" s="16">
        <f>IFERROR(IF(N759="","",N759*J759),"")</f>
        <v/>
      </c>
      <c r="P759" s="6" t="n"/>
    </row>
    <row r="760">
      <c r="A760" s="17" t="n"/>
      <c r="B760" s="6" t="n"/>
      <c r="C760" s="6">
        <f>IFERROR(VLOOKUP(B760,'Lists &amp; Settings'!$A$3:$D$200,2,FALSE),"")</f>
        <v/>
      </c>
      <c r="D760" s="6">
        <f>IFERROR(VLOOKUP(B760,'Lists &amp; Settings'!$A$3:$D$200,3,FALSE),"")</f>
        <v/>
      </c>
      <c r="E760" s="6" t="n"/>
      <c r="F760" s="6" t="n"/>
      <c r="G760" s="6" t="n"/>
      <c r="H760" s="6" t="n"/>
      <c r="I760" s="6">
        <f>IFERROR(IF(I760="",""&amp;VLOOKUP(B760,'Lists &amp; Settings'!$A$3:$D$200,4,FALSE),I760),"")</f>
        <v/>
      </c>
      <c r="J760" s="16" t="n"/>
      <c r="K760" s="17" t="n"/>
      <c r="L760" s="8">
        <f>IFERROR(IF(COUNTIF(A760:K760,"&lt;&gt;")=0,"",K760-TODAY()),"")</f>
        <v/>
      </c>
      <c r="M760" s="6">
        <f>IFERROR(IF(COUNTIF(A760:K760,"&lt;&gt;")=0,"",IF(K760&lt;TODAY(),"Expired",IF(K760&lt;=TODAY()+'Lists &amp; Settings'!$B$10,"Expiring Soon","OK"))),"" )</f>
        <v/>
      </c>
      <c r="N760" s="8">
        <f>IFERROR(IF(COUNTIF(A760:K760,"&lt;&gt;")=0,"", H760-SUMIFS(StockOut!$E:$E,StockOut!$B:$B,B760,StockOut!$C:$C,E760)), "" )</f>
        <v/>
      </c>
      <c r="O760" s="16">
        <f>IFERROR(IF(N760="","",N760*J760),"")</f>
        <v/>
      </c>
      <c r="P760" s="6" t="n"/>
    </row>
    <row r="761">
      <c r="A761" s="17" t="n"/>
      <c r="B761" s="6" t="n"/>
      <c r="C761" s="6">
        <f>IFERROR(VLOOKUP(B761,'Lists &amp; Settings'!$A$3:$D$200,2,FALSE),"")</f>
        <v/>
      </c>
      <c r="D761" s="6">
        <f>IFERROR(VLOOKUP(B761,'Lists &amp; Settings'!$A$3:$D$200,3,FALSE),"")</f>
        <v/>
      </c>
      <c r="E761" s="6" t="n"/>
      <c r="F761" s="6" t="n"/>
      <c r="G761" s="6" t="n"/>
      <c r="H761" s="6" t="n"/>
      <c r="I761" s="6">
        <f>IFERROR(IF(I761="",""&amp;VLOOKUP(B761,'Lists &amp; Settings'!$A$3:$D$200,4,FALSE),I761),"")</f>
        <v/>
      </c>
      <c r="J761" s="16" t="n"/>
      <c r="K761" s="17" t="n"/>
      <c r="L761" s="8">
        <f>IFERROR(IF(COUNTIF(A761:K761,"&lt;&gt;")=0,"",K761-TODAY()),"")</f>
        <v/>
      </c>
      <c r="M761" s="6">
        <f>IFERROR(IF(COUNTIF(A761:K761,"&lt;&gt;")=0,"",IF(K761&lt;TODAY(),"Expired",IF(K761&lt;=TODAY()+'Lists &amp; Settings'!$B$10,"Expiring Soon","OK"))),"" )</f>
        <v/>
      </c>
      <c r="N761" s="8">
        <f>IFERROR(IF(COUNTIF(A761:K761,"&lt;&gt;")=0,"", H761-SUMIFS(StockOut!$E:$E,StockOut!$B:$B,B761,StockOut!$C:$C,E761)), "" )</f>
        <v/>
      </c>
      <c r="O761" s="16">
        <f>IFERROR(IF(N761="","",N761*J761),"")</f>
        <v/>
      </c>
      <c r="P761" s="6" t="n"/>
    </row>
    <row r="762">
      <c r="A762" s="17" t="n"/>
      <c r="B762" s="6" t="n"/>
      <c r="C762" s="6">
        <f>IFERROR(VLOOKUP(B762,'Lists &amp; Settings'!$A$3:$D$200,2,FALSE),"")</f>
        <v/>
      </c>
      <c r="D762" s="6">
        <f>IFERROR(VLOOKUP(B762,'Lists &amp; Settings'!$A$3:$D$200,3,FALSE),"")</f>
        <v/>
      </c>
      <c r="E762" s="6" t="n"/>
      <c r="F762" s="6" t="n"/>
      <c r="G762" s="6" t="n"/>
      <c r="H762" s="6" t="n"/>
      <c r="I762" s="6">
        <f>IFERROR(IF(I762="",""&amp;VLOOKUP(B762,'Lists &amp; Settings'!$A$3:$D$200,4,FALSE),I762),"")</f>
        <v/>
      </c>
      <c r="J762" s="16" t="n"/>
      <c r="K762" s="17" t="n"/>
      <c r="L762" s="8">
        <f>IFERROR(IF(COUNTIF(A762:K762,"&lt;&gt;")=0,"",K762-TODAY()),"")</f>
        <v/>
      </c>
      <c r="M762" s="6">
        <f>IFERROR(IF(COUNTIF(A762:K762,"&lt;&gt;")=0,"",IF(K762&lt;TODAY(),"Expired",IF(K762&lt;=TODAY()+'Lists &amp; Settings'!$B$10,"Expiring Soon","OK"))),"" )</f>
        <v/>
      </c>
      <c r="N762" s="8">
        <f>IFERROR(IF(COUNTIF(A762:K762,"&lt;&gt;")=0,"", H762-SUMIFS(StockOut!$E:$E,StockOut!$B:$B,B762,StockOut!$C:$C,E762)), "" )</f>
        <v/>
      </c>
      <c r="O762" s="16">
        <f>IFERROR(IF(N762="","",N762*J762),"")</f>
        <v/>
      </c>
      <c r="P762" s="6" t="n"/>
    </row>
    <row r="763">
      <c r="A763" s="17" t="n"/>
      <c r="B763" s="6" t="n"/>
      <c r="C763" s="6">
        <f>IFERROR(VLOOKUP(B763,'Lists &amp; Settings'!$A$3:$D$200,2,FALSE),"")</f>
        <v/>
      </c>
      <c r="D763" s="6">
        <f>IFERROR(VLOOKUP(B763,'Lists &amp; Settings'!$A$3:$D$200,3,FALSE),"")</f>
        <v/>
      </c>
      <c r="E763" s="6" t="n"/>
      <c r="F763" s="6" t="n"/>
      <c r="G763" s="6" t="n"/>
      <c r="H763" s="6" t="n"/>
      <c r="I763" s="6">
        <f>IFERROR(IF(I763="",""&amp;VLOOKUP(B763,'Lists &amp; Settings'!$A$3:$D$200,4,FALSE),I763),"")</f>
        <v/>
      </c>
      <c r="J763" s="16" t="n"/>
      <c r="K763" s="17" t="n"/>
      <c r="L763" s="8">
        <f>IFERROR(IF(COUNTIF(A763:K763,"&lt;&gt;")=0,"",K763-TODAY()),"")</f>
        <v/>
      </c>
      <c r="M763" s="6">
        <f>IFERROR(IF(COUNTIF(A763:K763,"&lt;&gt;")=0,"",IF(K763&lt;TODAY(),"Expired",IF(K763&lt;=TODAY()+'Lists &amp; Settings'!$B$10,"Expiring Soon","OK"))),"" )</f>
        <v/>
      </c>
      <c r="N763" s="8">
        <f>IFERROR(IF(COUNTIF(A763:K763,"&lt;&gt;")=0,"", H763-SUMIFS(StockOut!$E:$E,StockOut!$B:$B,B763,StockOut!$C:$C,E763)), "" )</f>
        <v/>
      </c>
      <c r="O763" s="16">
        <f>IFERROR(IF(N763="","",N763*J763),"")</f>
        <v/>
      </c>
      <c r="P763" s="6" t="n"/>
    </row>
    <row r="764">
      <c r="A764" s="17" t="n"/>
      <c r="B764" s="6" t="n"/>
      <c r="C764" s="6">
        <f>IFERROR(VLOOKUP(B764,'Lists &amp; Settings'!$A$3:$D$200,2,FALSE),"")</f>
        <v/>
      </c>
      <c r="D764" s="6">
        <f>IFERROR(VLOOKUP(B764,'Lists &amp; Settings'!$A$3:$D$200,3,FALSE),"")</f>
        <v/>
      </c>
      <c r="E764" s="6" t="n"/>
      <c r="F764" s="6" t="n"/>
      <c r="G764" s="6" t="n"/>
      <c r="H764" s="6" t="n"/>
      <c r="I764" s="6">
        <f>IFERROR(IF(I764="",""&amp;VLOOKUP(B764,'Lists &amp; Settings'!$A$3:$D$200,4,FALSE),I764),"")</f>
        <v/>
      </c>
      <c r="J764" s="16" t="n"/>
      <c r="K764" s="17" t="n"/>
      <c r="L764" s="8">
        <f>IFERROR(IF(COUNTIF(A764:K764,"&lt;&gt;")=0,"",K764-TODAY()),"")</f>
        <v/>
      </c>
      <c r="M764" s="6">
        <f>IFERROR(IF(COUNTIF(A764:K764,"&lt;&gt;")=0,"",IF(K764&lt;TODAY(),"Expired",IF(K764&lt;=TODAY()+'Lists &amp; Settings'!$B$10,"Expiring Soon","OK"))),"" )</f>
        <v/>
      </c>
      <c r="N764" s="8">
        <f>IFERROR(IF(COUNTIF(A764:K764,"&lt;&gt;")=0,"", H764-SUMIFS(StockOut!$E:$E,StockOut!$B:$B,B764,StockOut!$C:$C,E764)), "" )</f>
        <v/>
      </c>
      <c r="O764" s="16">
        <f>IFERROR(IF(N764="","",N764*J764),"")</f>
        <v/>
      </c>
      <c r="P764" s="6" t="n"/>
    </row>
    <row r="765">
      <c r="A765" s="17" t="n"/>
      <c r="B765" s="6" t="n"/>
      <c r="C765" s="6">
        <f>IFERROR(VLOOKUP(B765,'Lists &amp; Settings'!$A$3:$D$200,2,FALSE),"")</f>
        <v/>
      </c>
      <c r="D765" s="6">
        <f>IFERROR(VLOOKUP(B765,'Lists &amp; Settings'!$A$3:$D$200,3,FALSE),"")</f>
        <v/>
      </c>
      <c r="E765" s="6" t="n"/>
      <c r="F765" s="6" t="n"/>
      <c r="G765" s="6" t="n"/>
      <c r="H765" s="6" t="n"/>
      <c r="I765" s="6">
        <f>IFERROR(IF(I765="",""&amp;VLOOKUP(B765,'Lists &amp; Settings'!$A$3:$D$200,4,FALSE),I765),"")</f>
        <v/>
      </c>
      <c r="J765" s="16" t="n"/>
      <c r="K765" s="17" t="n"/>
      <c r="L765" s="8">
        <f>IFERROR(IF(COUNTIF(A765:K765,"&lt;&gt;")=0,"",K765-TODAY()),"")</f>
        <v/>
      </c>
      <c r="M765" s="6">
        <f>IFERROR(IF(COUNTIF(A765:K765,"&lt;&gt;")=0,"",IF(K765&lt;TODAY(),"Expired",IF(K765&lt;=TODAY()+'Lists &amp; Settings'!$B$10,"Expiring Soon","OK"))),"" )</f>
        <v/>
      </c>
      <c r="N765" s="8">
        <f>IFERROR(IF(COUNTIF(A765:K765,"&lt;&gt;")=0,"", H765-SUMIFS(StockOut!$E:$E,StockOut!$B:$B,B765,StockOut!$C:$C,E765)), "" )</f>
        <v/>
      </c>
      <c r="O765" s="16">
        <f>IFERROR(IF(N765="","",N765*J765),"")</f>
        <v/>
      </c>
      <c r="P765" s="6" t="n"/>
    </row>
    <row r="766">
      <c r="A766" s="17" t="n"/>
      <c r="B766" s="6" t="n"/>
      <c r="C766" s="6">
        <f>IFERROR(VLOOKUP(B766,'Lists &amp; Settings'!$A$3:$D$200,2,FALSE),"")</f>
        <v/>
      </c>
      <c r="D766" s="6">
        <f>IFERROR(VLOOKUP(B766,'Lists &amp; Settings'!$A$3:$D$200,3,FALSE),"")</f>
        <v/>
      </c>
      <c r="E766" s="6" t="n"/>
      <c r="F766" s="6" t="n"/>
      <c r="G766" s="6" t="n"/>
      <c r="H766" s="6" t="n"/>
      <c r="I766" s="6">
        <f>IFERROR(IF(I766="",""&amp;VLOOKUP(B766,'Lists &amp; Settings'!$A$3:$D$200,4,FALSE),I766),"")</f>
        <v/>
      </c>
      <c r="J766" s="16" t="n"/>
      <c r="K766" s="17" t="n"/>
      <c r="L766" s="8">
        <f>IFERROR(IF(COUNTIF(A766:K766,"&lt;&gt;")=0,"",K766-TODAY()),"")</f>
        <v/>
      </c>
      <c r="M766" s="6">
        <f>IFERROR(IF(COUNTIF(A766:K766,"&lt;&gt;")=0,"",IF(K766&lt;TODAY(),"Expired",IF(K766&lt;=TODAY()+'Lists &amp; Settings'!$B$10,"Expiring Soon","OK"))),"" )</f>
        <v/>
      </c>
      <c r="N766" s="8">
        <f>IFERROR(IF(COUNTIF(A766:K766,"&lt;&gt;")=0,"", H766-SUMIFS(StockOut!$E:$E,StockOut!$B:$B,B766,StockOut!$C:$C,E766)), "" )</f>
        <v/>
      </c>
      <c r="O766" s="16">
        <f>IFERROR(IF(N766="","",N766*J766),"")</f>
        <v/>
      </c>
      <c r="P766" s="6" t="n"/>
    </row>
    <row r="767">
      <c r="A767" s="17" t="n"/>
      <c r="B767" s="6" t="n"/>
      <c r="C767" s="6">
        <f>IFERROR(VLOOKUP(B767,'Lists &amp; Settings'!$A$3:$D$200,2,FALSE),"")</f>
        <v/>
      </c>
      <c r="D767" s="6">
        <f>IFERROR(VLOOKUP(B767,'Lists &amp; Settings'!$A$3:$D$200,3,FALSE),"")</f>
        <v/>
      </c>
      <c r="E767" s="6" t="n"/>
      <c r="F767" s="6" t="n"/>
      <c r="G767" s="6" t="n"/>
      <c r="H767" s="6" t="n"/>
      <c r="I767" s="6">
        <f>IFERROR(IF(I767="",""&amp;VLOOKUP(B767,'Lists &amp; Settings'!$A$3:$D$200,4,FALSE),I767),"")</f>
        <v/>
      </c>
      <c r="J767" s="16" t="n"/>
      <c r="K767" s="17" t="n"/>
      <c r="L767" s="8">
        <f>IFERROR(IF(COUNTIF(A767:K767,"&lt;&gt;")=0,"",K767-TODAY()),"")</f>
        <v/>
      </c>
      <c r="M767" s="6">
        <f>IFERROR(IF(COUNTIF(A767:K767,"&lt;&gt;")=0,"",IF(K767&lt;TODAY(),"Expired",IF(K767&lt;=TODAY()+'Lists &amp; Settings'!$B$10,"Expiring Soon","OK"))),"" )</f>
        <v/>
      </c>
      <c r="N767" s="8">
        <f>IFERROR(IF(COUNTIF(A767:K767,"&lt;&gt;")=0,"", H767-SUMIFS(StockOut!$E:$E,StockOut!$B:$B,B767,StockOut!$C:$C,E767)), "" )</f>
        <v/>
      </c>
      <c r="O767" s="16">
        <f>IFERROR(IF(N767="","",N767*J767),"")</f>
        <v/>
      </c>
      <c r="P767" s="6" t="n"/>
    </row>
    <row r="768">
      <c r="A768" s="17" t="n"/>
      <c r="B768" s="6" t="n"/>
      <c r="C768" s="6">
        <f>IFERROR(VLOOKUP(B768,'Lists &amp; Settings'!$A$3:$D$200,2,FALSE),"")</f>
        <v/>
      </c>
      <c r="D768" s="6">
        <f>IFERROR(VLOOKUP(B768,'Lists &amp; Settings'!$A$3:$D$200,3,FALSE),"")</f>
        <v/>
      </c>
      <c r="E768" s="6" t="n"/>
      <c r="F768" s="6" t="n"/>
      <c r="G768" s="6" t="n"/>
      <c r="H768" s="6" t="n"/>
      <c r="I768" s="6">
        <f>IFERROR(IF(I768="",""&amp;VLOOKUP(B768,'Lists &amp; Settings'!$A$3:$D$200,4,FALSE),I768),"")</f>
        <v/>
      </c>
      <c r="J768" s="16" t="n"/>
      <c r="K768" s="17" t="n"/>
      <c r="L768" s="8">
        <f>IFERROR(IF(COUNTIF(A768:K768,"&lt;&gt;")=0,"",K768-TODAY()),"")</f>
        <v/>
      </c>
      <c r="M768" s="6">
        <f>IFERROR(IF(COUNTIF(A768:K768,"&lt;&gt;")=0,"",IF(K768&lt;TODAY(),"Expired",IF(K768&lt;=TODAY()+'Lists &amp; Settings'!$B$10,"Expiring Soon","OK"))),"" )</f>
        <v/>
      </c>
      <c r="N768" s="8">
        <f>IFERROR(IF(COUNTIF(A768:K768,"&lt;&gt;")=0,"", H768-SUMIFS(StockOut!$E:$E,StockOut!$B:$B,B768,StockOut!$C:$C,E768)), "" )</f>
        <v/>
      </c>
      <c r="O768" s="16">
        <f>IFERROR(IF(N768="","",N768*J768),"")</f>
        <v/>
      </c>
      <c r="P768" s="6" t="n"/>
    </row>
    <row r="769">
      <c r="A769" s="17" t="n"/>
      <c r="B769" s="6" t="n"/>
      <c r="C769" s="6">
        <f>IFERROR(VLOOKUP(B769,'Lists &amp; Settings'!$A$3:$D$200,2,FALSE),"")</f>
        <v/>
      </c>
      <c r="D769" s="6">
        <f>IFERROR(VLOOKUP(B769,'Lists &amp; Settings'!$A$3:$D$200,3,FALSE),"")</f>
        <v/>
      </c>
      <c r="E769" s="6" t="n"/>
      <c r="F769" s="6" t="n"/>
      <c r="G769" s="6" t="n"/>
      <c r="H769" s="6" t="n"/>
      <c r="I769" s="6">
        <f>IFERROR(IF(I769="",""&amp;VLOOKUP(B769,'Lists &amp; Settings'!$A$3:$D$200,4,FALSE),I769),"")</f>
        <v/>
      </c>
      <c r="J769" s="16" t="n"/>
      <c r="K769" s="17" t="n"/>
      <c r="L769" s="8">
        <f>IFERROR(IF(COUNTIF(A769:K769,"&lt;&gt;")=0,"",K769-TODAY()),"")</f>
        <v/>
      </c>
      <c r="M769" s="6">
        <f>IFERROR(IF(COUNTIF(A769:K769,"&lt;&gt;")=0,"",IF(K769&lt;TODAY(),"Expired",IF(K769&lt;=TODAY()+'Lists &amp; Settings'!$B$10,"Expiring Soon","OK"))),"" )</f>
        <v/>
      </c>
      <c r="N769" s="8">
        <f>IFERROR(IF(COUNTIF(A769:K769,"&lt;&gt;")=0,"", H769-SUMIFS(StockOut!$E:$E,StockOut!$B:$B,B769,StockOut!$C:$C,E769)), "" )</f>
        <v/>
      </c>
      <c r="O769" s="16">
        <f>IFERROR(IF(N769="","",N769*J769),"")</f>
        <v/>
      </c>
      <c r="P769" s="6" t="n"/>
    </row>
    <row r="770">
      <c r="A770" s="17" t="n"/>
      <c r="B770" s="6" t="n"/>
      <c r="C770" s="6">
        <f>IFERROR(VLOOKUP(B770,'Lists &amp; Settings'!$A$3:$D$200,2,FALSE),"")</f>
        <v/>
      </c>
      <c r="D770" s="6">
        <f>IFERROR(VLOOKUP(B770,'Lists &amp; Settings'!$A$3:$D$200,3,FALSE),"")</f>
        <v/>
      </c>
      <c r="E770" s="6" t="n"/>
      <c r="F770" s="6" t="n"/>
      <c r="G770" s="6" t="n"/>
      <c r="H770" s="6" t="n"/>
      <c r="I770" s="6">
        <f>IFERROR(IF(I770="",""&amp;VLOOKUP(B770,'Lists &amp; Settings'!$A$3:$D$200,4,FALSE),I770),"")</f>
        <v/>
      </c>
      <c r="J770" s="16" t="n"/>
      <c r="K770" s="17" t="n"/>
      <c r="L770" s="8">
        <f>IFERROR(IF(COUNTIF(A770:K770,"&lt;&gt;")=0,"",K770-TODAY()),"")</f>
        <v/>
      </c>
      <c r="M770" s="6">
        <f>IFERROR(IF(COUNTIF(A770:K770,"&lt;&gt;")=0,"",IF(K770&lt;TODAY(),"Expired",IF(K770&lt;=TODAY()+'Lists &amp; Settings'!$B$10,"Expiring Soon","OK"))),"" )</f>
        <v/>
      </c>
      <c r="N770" s="8">
        <f>IFERROR(IF(COUNTIF(A770:K770,"&lt;&gt;")=0,"", H770-SUMIFS(StockOut!$E:$E,StockOut!$B:$B,B770,StockOut!$C:$C,E770)), "" )</f>
        <v/>
      </c>
      <c r="O770" s="16">
        <f>IFERROR(IF(N770="","",N770*J770),"")</f>
        <v/>
      </c>
      <c r="P770" s="6" t="n"/>
    </row>
    <row r="771">
      <c r="A771" s="17" t="n"/>
      <c r="B771" s="6" t="n"/>
      <c r="C771" s="6">
        <f>IFERROR(VLOOKUP(B771,'Lists &amp; Settings'!$A$3:$D$200,2,FALSE),"")</f>
        <v/>
      </c>
      <c r="D771" s="6">
        <f>IFERROR(VLOOKUP(B771,'Lists &amp; Settings'!$A$3:$D$200,3,FALSE),"")</f>
        <v/>
      </c>
      <c r="E771" s="6" t="n"/>
      <c r="F771" s="6" t="n"/>
      <c r="G771" s="6" t="n"/>
      <c r="H771" s="6" t="n"/>
      <c r="I771" s="6">
        <f>IFERROR(IF(I771="",""&amp;VLOOKUP(B771,'Lists &amp; Settings'!$A$3:$D$200,4,FALSE),I771),"")</f>
        <v/>
      </c>
      <c r="J771" s="16" t="n"/>
      <c r="K771" s="17" t="n"/>
      <c r="L771" s="8">
        <f>IFERROR(IF(COUNTIF(A771:K771,"&lt;&gt;")=0,"",K771-TODAY()),"")</f>
        <v/>
      </c>
      <c r="M771" s="6">
        <f>IFERROR(IF(COUNTIF(A771:K771,"&lt;&gt;")=0,"",IF(K771&lt;TODAY(),"Expired",IF(K771&lt;=TODAY()+'Lists &amp; Settings'!$B$10,"Expiring Soon","OK"))),"" )</f>
        <v/>
      </c>
      <c r="N771" s="8">
        <f>IFERROR(IF(COUNTIF(A771:K771,"&lt;&gt;")=0,"", H771-SUMIFS(StockOut!$E:$E,StockOut!$B:$B,B771,StockOut!$C:$C,E771)), "" )</f>
        <v/>
      </c>
      <c r="O771" s="16">
        <f>IFERROR(IF(N771="","",N771*J771),"")</f>
        <v/>
      </c>
      <c r="P771" s="6" t="n"/>
    </row>
    <row r="772">
      <c r="A772" s="17" t="n"/>
      <c r="B772" s="6" t="n"/>
      <c r="C772" s="6">
        <f>IFERROR(VLOOKUP(B772,'Lists &amp; Settings'!$A$3:$D$200,2,FALSE),"")</f>
        <v/>
      </c>
      <c r="D772" s="6">
        <f>IFERROR(VLOOKUP(B772,'Lists &amp; Settings'!$A$3:$D$200,3,FALSE),"")</f>
        <v/>
      </c>
      <c r="E772" s="6" t="n"/>
      <c r="F772" s="6" t="n"/>
      <c r="G772" s="6" t="n"/>
      <c r="H772" s="6" t="n"/>
      <c r="I772" s="6">
        <f>IFERROR(IF(I772="",""&amp;VLOOKUP(B772,'Lists &amp; Settings'!$A$3:$D$200,4,FALSE),I772),"")</f>
        <v/>
      </c>
      <c r="J772" s="16" t="n"/>
      <c r="K772" s="17" t="n"/>
      <c r="L772" s="8">
        <f>IFERROR(IF(COUNTIF(A772:K772,"&lt;&gt;")=0,"",K772-TODAY()),"")</f>
        <v/>
      </c>
      <c r="M772" s="6">
        <f>IFERROR(IF(COUNTIF(A772:K772,"&lt;&gt;")=0,"",IF(K772&lt;TODAY(),"Expired",IF(K772&lt;=TODAY()+'Lists &amp; Settings'!$B$10,"Expiring Soon","OK"))),"" )</f>
        <v/>
      </c>
      <c r="N772" s="8">
        <f>IFERROR(IF(COUNTIF(A772:K772,"&lt;&gt;")=0,"", H772-SUMIFS(StockOut!$E:$E,StockOut!$B:$B,B772,StockOut!$C:$C,E772)), "" )</f>
        <v/>
      </c>
      <c r="O772" s="16">
        <f>IFERROR(IF(N772="","",N772*J772),"")</f>
        <v/>
      </c>
      <c r="P772" s="6" t="n"/>
    </row>
    <row r="773">
      <c r="A773" s="17" t="n"/>
      <c r="B773" s="6" t="n"/>
      <c r="C773" s="6">
        <f>IFERROR(VLOOKUP(B773,'Lists &amp; Settings'!$A$3:$D$200,2,FALSE),"")</f>
        <v/>
      </c>
      <c r="D773" s="6">
        <f>IFERROR(VLOOKUP(B773,'Lists &amp; Settings'!$A$3:$D$200,3,FALSE),"")</f>
        <v/>
      </c>
      <c r="E773" s="6" t="n"/>
      <c r="F773" s="6" t="n"/>
      <c r="G773" s="6" t="n"/>
      <c r="H773" s="6" t="n"/>
      <c r="I773" s="6">
        <f>IFERROR(IF(I773="",""&amp;VLOOKUP(B773,'Lists &amp; Settings'!$A$3:$D$200,4,FALSE),I773),"")</f>
        <v/>
      </c>
      <c r="J773" s="16" t="n"/>
      <c r="K773" s="17" t="n"/>
      <c r="L773" s="8">
        <f>IFERROR(IF(COUNTIF(A773:K773,"&lt;&gt;")=0,"",K773-TODAY()),"")</f>
        <v/>
      </c>
      <c r="M773" s="6">
        <f>IFERROR(IF(COUNTIF(A773:K773,"&lt;&gt;")=0,"",IF(K773&lt;TODAY(),"Expired",IF(K773&lt;=TODAY()+'Lists &amp; Settings'!$B$10,"Expiring Soon","OK"))),"" )</f>
        <v/>
      </c>
      <c r="N773" s="8">
        <f>IFERROR(IF(COUNTIF(A773:K773,"&lt;&gt;")=0,"", H773-SUMIFS(StockOut!$E:$E,StockOut!$B:$B,B773,StockOut!$C:$C,E773)), "" )</f>
        <v/>
      </c>
      <c r="O773" s="16">
        <f>IFERROR(IF(N773="","",N773*J773),"")</f>
        <v/>
      </c>
      <c r="P773" s="6" t="n"/>
    </row>
    <row r="774">
      <c r="A774" s="17" t="n"/>
      <c r="B774" s="6" t="n"/>
      <c r="C774" s="6">
        <f>IFERROR(VLOOKUP(B774,'Lists &amp; Settings'!$A$3:$D$200,2,FALSE),"")</f>
        <v/>
      </c>
      <c r="D774" s="6">
        <f>IFERROR(VLOOKUP(B774,'Lists &amp; Settings'!$A$3:$D$200,3,FALSE),"")</f>
        <v/>
      </c>
      <c r="E774" s="6" t="n"/>
      <c r="F774" s="6" t="n"/>
      <c r="G774" s="6" t="n"/>
      <c r="H774" s="6" t="n"/>
      <c r="I774" s="6">
        <f>IFERROR(IF(I774="",""&amp;VLOOKUP(B774,'Lists &amp; Settings'!$A$3:$D$200,4,FALSE),I774),"")</f>
        <v/>
      </c>
      <c r="J774" s="16" t="n"/>
      <c r="K774" s="17" t="n"/>
      <c r="L774" s="8">
        <f>IFERROR(IF(COUNTIF(A774:K774,"&lt;&gt;")=0,"",K774-TODAY()),"")</f>
        <v/>
      </c>
      <c r="M774" s="6">
        <f>IFERROR(IF(COUNTIF(A774:K774,"&lt;&gt;")=0,"",IF(K774&lt;TODAY(),"Expired",IF(K774&lt;=TODAY()+'Lists &amp; Settings'!$B$10,"Expiring Soon","OK"))),"" )</f>
        <v/>
      </c>
      <c r="N774" s="8">
        <f>IFERROR(IF(COUNTIF(A774:K774,"&lt;&gt;")=0,"", H774-SUMIFS(StockOut!$E:$E,StockOut!$B:$B,B774,StockOut!$C:$C,E774)), "" )</f>
        <v/>
      </c>
      <c r="O774" s="16">
        <f>IFERROR(IF(N774="","",N774*J774),"")</f>
        <v/>
      </c>
      <c r="P774" s="6" t="n"/>
    </row>
    <row r="775">
      <c r="A775" s="17" t="n"/>
      <c r="B775" s="6" t="n"/>
      <c r="C775" s="6">
        <f>IFERROR(VLOOKUP(B775,'Lists &amp; Settings'!$A$3:$D$200,2,FALSE),"")</f>
        <v/>
      </c>
      <c r="D775" s="6">
        <f>IFERROR(VLOOKUP(B775,'Lists &amp; Settings'!$A$3:$D$200,3,FALSE),"")</f>
        <v/>
      </c>
      <c r="E775" s="6" t="n"/>
      <c r="F775" s="6" t="n"/>
      <c r="G775" s="6" t="n"/>
      <c r="H775" s="6" t="n"/>
      <c r="I775" s="6">
        <f>IFERROR(IF(I775="",""&amp;VLOOKUP(B775,'Lists &amp; Settings'!$A$3:$D$200,4,FALSE),I775),"")</f>
        <v/>
      </c>
      <c r="J775" s="16" t="n"/>
      <c r="K775" s="17" t="n"/>
      <c r="L775" s="8">
        <f>IFERROR(IF(COUNTIF(A775:K775,"&lt;&gt;")=0,"",K775-TODAY()),"")</f>
        <v/>
      </c>
      <c r="M775" s="6">
        <f>IFERROR(IF(COUNTIF(A775:K775,"&lt;&gt;")=0,"",IF(K775&lt;TODAY(),"Expired",IF(K775&lt;=TODAY()+'Lists &amp; Settings'!$B$10,"Expiring Soon","OK"))),"" )</f>
        <v/>
      </c>
      <c r="N775" s="8">
        <f>IFERROR(IF(COUNTIF(A775:K775,"&lt;&gt;")=0,"", H775-SUMIFS(StockOut!$E:$E,StockOut!$B:$B,B775,StockOut!$C:$C,E775)), "" )</f>
        <v/>
      </c>
      <c r="O775" s="16">
        <f>IFERROR(IF(N775="","",N775*J775),"")</f>
        <v/>
      </c>
      <c r="P775" s="6" t="n"/>
    </row>
    <row r="776">
      <c r="A776" s="17" t="n"/>
      <c r="B776" s="6" t="n"/>
      <c r="C776" s="6">
        <f>IFERROR(VLOOKUP(B776,'Lists &amp; Settings'!$A$3:$D$200,2,FALSE),"")</f>
        <v/>
      </c>
      <c r="D776" s="6">
        <f>IFERROR(VLOOKUP(B776,'Lists &amp; Settings'!$A$3:$D$200,3,FALSE),"")</f>
        <v/>
      </c>
      <c r="E776" s="6" t="n"/>
      <c r="F776" s="6" t="n"/>
      <c r="G776" s="6" t="n"/>
      <c r="H776" s="6" t="n"/>
      <c r="I776" s="6">
        <f>IFERROR(IF(I776="",""&amp;VLOOKUP(B776,'Lists &amp; Settings'!$A$3:$D$200,4,FALSE),I776),"")</f>
        <v/>
      </c>
      <c r="J776" s="16" t="n"/>
      <c r="K776" s="17" t="n"/>
      <c r="L776" s="8">
        <f>IFERROR(IF(COUNTIF(A776:K776,"&lt;&gt;")=0,"",K776-TODAY()),"")</f>
        <v/>
      </c>
      <c r="M776" s="6">
        <f>IFERROR(IF(COUNTIF(A776:K776,"&lt;&gt;")=0,"",IF(K776&lt;TODAY(),"Expired",IF(K776&lt;=TODAY()+'Lists &amp; Settings'!$B$10,"Expiring Soon","OK"))),"" )</f>
        <v/>
      </c>
      <c r="N776" s="8">
        <f>IFERROR(IF(COUNTIF(A776:K776,"&lt;&gt;")=0,"", H776-SUMIFS(StockOut!$E:$E,StockOut!$B:$B,B776,StockOut!$C:$C,E776)), "" )</f>
        <v/>
      </c>
      <c r="O776" s="16">
        <f>IFERROR(IF(N776="","",N776*J776),"")</f>
        <v/>
      </c>
      <c r="P776" s="6" t="n"/>
    </row>
    <row r="777">
      <c r="A777" s="17" t="n"/>
      <c r="B777" s="6" t="n"/>
      <c r="C777" s="6">
        <f>IFERROR(VLOOKUP(B777,'Lists &amp; Settings'!$A$3:$D$200,2,FALSE),"")</f>
        <v/>
      </c>
      <c r="D777" s="6">
        <f>IFERROR(VLOOKUP(B777,'Lists &amp; Settings'!$A$3:$D$200,3,FALSE),"")</f>
        <v/>
      </c>
      <c r="E777" s="6" t="n"/>
      <c r="F777" s="6" t="n"/>
      <c r="G777" s="6" t="n"/>
      <c r="H777" s="6" t="n"/>
      <c r="I777" s="6">
        <f>IFERROR(IF(I777="",""&amp;VLOOKUP(B777,'Lists &amp; Settings'!$A$3:$D$200,4,FALSE),I777),"")</f>
        <v/>
      </c>
      <c r="J777" s="16" t="n"/>
      <c r="K777" s="17" t="n"/>
      <c r="L777" s="8">
        <f>IFERROR(IF(COUNTIF(A777:K777,"&lt;&gt;")=0,"",K777-TODAY()),"")</f>
        <v/>
      </c>
      <c r="M777" s="6">
        <f>IFERROR(IF(COUNTIF(A777:K777,"&lt;&gt;")=0,"",IF(K777&lt;TODAY(),"Expired",IF(K777&lt;=TODAY()+'Lists &amp; Settings'!$B$10,"Expiring Soon","OK"))),"" )</f>
        <v/>
      </c>
      <c r="N777" s="8">
        <f>IFERROR(IF(COUNTIF(A777:K777,"&lt;&gt;")=0,"", H777-SUMIFS(StockOut!$E:$E,StockOut!$B:$B,B777,StockOut!$C:$C,E777)), "" )</f>
        <v/>
      </c>
      <c r="O777" s="16">
        <f>IFERROR(IF(N777="","",N777*J777),"")</f>
        <v/>
      </c>
      <c r="P777" s="6" t="n"/>
    </row>
    <row r="778">
      <c r="A778" s="17" t="n"/>
      <c r="B778" s="6" t="n"/>
      <c r="C778" s="6">
        <f>IFERROR(VLOOKUP(B778,'Lists &amp; Settings'!$A$3:$D$200,2,FALSE),"")</f>
        <v/>
      </c>
      <c r="D778" s="6">
        <f>IFERROR(VLOOKUP(B778,'Lists &amp; Settings'!$A$3:$D$200,3,FALSE),"")</f>
        <v/>
      </c>
      <c r="E778" s="6" t="n"/>
      <c r="F778" s="6" t="n"/>
      <c r="G778" s="6" t="n"/>
      <c r="H778" s="6" t="n"/>
      <c r="I778" s="6">
        <f>IFERROR(IF(I778="",""&amp;VLOOKUP(B778,'Lists &amp; Settings'!$A$3:$D$200,4,FALSE),I778),"")</f>
        <v/>
      </c>
      <c r="J778" s="16" t="n"/>
      <c r="K778" s="17" t="n"/>
      <c r="L778" s="8">
        <f>IFERROR(IF(COUNTIF(A778:K778,"&lt;&gt;")=0,"",K778-TODAY()),"")</f>
        <v/>
      </c>
      <c r="M778" s="6">
        <f>IFERROR(IF(COUNTIF(A778:K778,"&lt;&gt;")=0,"",IF(K778&lt;TODAY(),"Expired",IF(K778&lt;=TODAY()+'Lists &amp; Settings'!$B$10,"Expiring Soon","OK"))),"" )</f>
        <v/>
      </c>
      <c r="N778" s="8">
        <f>IFERROR(IF(COUNTIF(A778:K778,"&lt;&gt;")=0,"", H778-SUMIFS(StockOut!$E:$E,StockOut!$B:$B,B778,StockOut!$C:$C,E778)), "" )</f>
        <v/>
      </c>
      <c r="O778" s="16">
        <f>IFERROR(IF(N778="","",N778*J778),"")</f>
        <v/>
      </c>
      <c r="P778" s="6" t="n"/>
    </row>
    <row r="779">
      <c r="A779" s="17" t="n"/>
      <c r="B779" s="6" t="n"/>
      <c r="C779" s="6">
        <f>IFERROR(VLOOKUP(B779,'Lists &amp; Settings'!$A$3:$D$200,2,FALSE),"")</f>
        <v/>
      </c>
      <c r="D779" s="6">
        <f>IFERROR(VLOOKUP(B779,'Lists &amp; Settings'!$A$3:$D$200,3,FALSE),"")</f>
        <v/>
      </c>
      <c r="E779" s="6" t="n"/>
      <c r="F779" s="6" t="n"/>
      <c r="G779" s="6" t="n"/>
      <c r="H779" s="6" t="n"/>
      <c r="I779" s="6">
        <f>IFERROR(IF(I779="",""&amp;VLOOKUP(B779,'Lists &amp; Settings'!$A$3:$D$200,4,FALSE),I779),"")</f>
        <v/>
      </c>
      <c r="J779" s="16" t="n"/>
      <c r="K779" s="17" t="n"/>
      <c r="L779" s="8">
        <f>IFERROR(IF(COUNTIF(A779:K779,"&lt;&gt;")=0,"",K779-TODAY()),"")</f>
        <v/>
      </c>
      <c r="M779" s="6">
        <f>IFERROR(IF(COUNTIF(A779:K779,"&lt;&gt;")=0,"",IF(K779&lt;TODAY(),"Expired",IF(K779&lt;=TODAY()+'Lists &amp; Settings'!$B$10,"Expiring Soon","OK"))),"" )</f>
        <v/>
      </c>
      <c r="N779" s="8">
        <f>IFERROR(IF(COUNTIF(A779:K779,"&lt;&gt;")=0,"", H779-SUMIFS(StockOut!$E:$E,StockOut!$B:$B,B779,StockOut!$C:$C,E779)), "" )</f>
        <v/>
      </c>
      <c r="O779" s="16">
        <f>IFERROR(IF(N779="","",N779*J779),"")</f>
        <v/>
      </c>
      <c r="P779" s="6" t="n"/>
    </row>
    <row r="780">
      <c r="A780" s="17" t="n"/>
      <c r="B780" s="6" t="n"/>
      <c r="C780" s="6">
        <f>IFERROR(VLOOKUP(B780,'Lists &amp; Settings'!$A$3:$D$200,2,FALSE),"")</f>
        <v/>
      </c>
      <c r="D780" s="6">
        <f>IFERROR(VLOOKUP(B780,'Lists &amp; Settings'!$A$3:$D$200,3,FALSE),"")</f>
        <v/>
      </c>
      <c r="E780" s="6" t="n"/>
      <c r="F780" s="6" t="n"/>
      <c r="G780" s="6" t="n"/>
      <c r="H780" s="6" t="n"/>
      <c r="I780" s="6">
        <f>IFERROR(IF(I780="",""&amp;VLOOKUP(B780,'Lists &amp; Settings'!$A$3:$D$200,4,FALSE),I780),"")</f>
        <v/>
      </c>
      <c r="J780" s="16" t="n"/>
      <c r="K780" s="17" t="n"/>
      <c r="L780" s="8">
        <f>IFERROR(IF(COUNTIF(A780:K780,"&lt;&gt;")=0,"",K780-TODAY()),"")</f>
        <v/>
      </c>
      <c r="M780" s="6">
        <f>IFERROR(IF(COUNTIF(A780:K780,"&lt;&gt;")=0,"",IF(K780&lt;TODAY(),"Expired",IF(K780&lt;=TODAY()+'Lists &amp; Settings'!$B$10,"Expiring Soon","OK"))),"" )</f>
        <v/>
      </c>
      <c r="N780" s="8">
        <f>IFERROR(IF(COUNTIF(A780:K780,"&lt;&gt;")=0,"", H780-SUMIFS(StockOut!$E:$E,StockOut!$B:$B,B780,StockOut!$C:$C,E780)), "" )</f>
        <v/>
      </c>
      <c r="O780" s="16">
        <f>IFERROR(IF(N780="","",N780*J780),"")</f>
        <v/>
      </c>
      <c r="P780" s="6" t="n"/>
    </row>
    <row r="781">
      <c r="A781" s="17" t="n"/>
      <c r="B781" s="6" t="n"/>
      <c r="C781" s="6">
        <f>IFERROR(VLOOKUP(B781,'Lists &amp; Settings'!$A$3:$D$200,2,FALSE),"")</f>
        <v/>
      </c>
      <c r="D781" s="6">
        <f>IFERROR(VLOOKUP(B781,'Lists &amp; Settings'!$A$3:$D$200,3,FALSE),"")</f>
        <v/>
      </c>
      <c r="E781" s="6" t="n"/>
      <c r="F781" s="6" t="n"/>
      <c r="G781" s="6" t="n"/>
      <c r="H781" s="6" t="n"/>
      <c r="I781" s="6">
        <f>IFERROR(IF(I781="",""&amp;VLOOKUP(B781,'Lists &amp; Settings'!$A$3:$D$200,4,FALSE),I781),"")</f>
        <v/>
      </c>
      <c r="J781" s="16" t="n"/>
      <c r="K781" s="17" t="n"/>
      <c r="L781" s="8">
        <f>IFERROR(IF(COUNTIF(A781:K781,"&lt;&gt;")=0,"",K781-TODAY()),"")</f>
        <v/>
      </c>
      <c r="M781" s="6">
        <f>IFERROR(IF(COUNTIF(A781:K781,"&lt;&gt;")=0,"",IF(K781&lt;TODAY(),"Expired",IF(K781&lt;=TODAY()+'Lists &amp; Settings'!$B$10,"Expiring Soon","OK"))),"" )</f>
        <v/>
      </c>
      <c r="N781" s="8">
        <f>IFERROR(IF(COUNTIF(A781:K781,"&lt;&gt;")=0,"", H781-SUMIFS(StockOut!$E:$E,StockOut!$B:$B,B781,StockOut!$C:$C,E781)), "" )</f>
        <v/>
      </c>
      <c r="O781" s="16">
        <f>IFERROR(IF(N781="","",N781*J781),"")</f>
        <v/>
      </c>
      <c r="P781" s="6" t="n"/>
    </row>
    <row r="782">
      <c r="A782" s="17" t="n"/>
      <c r="B782" s="6" t="n"/>
      <c r="C782" s="6">
        <f>IFERROR(VLOOKUP(B782,'Lists &amp; Settings'!$A$3:$D$200,2,FALSE),"")</f>
        <v/>
      </c>
      <c r="D782" s="6">
        <f>IFERROR(VLOOKUP(B782,'Lists &amp; Settings'!$A$3:$D$200,3,FALSE),"")</f>
        <v/>
      </c>
      <c r="E782" s="6" t="n"/>
      <c r="F782" s="6" t="n"/>
      <c r="G782" s="6" t="n"/>
      <c r="H782" s="6" t="n"/>
      <c r="I782" s="6">
        <f>IFERROR(IF(I782="",""&amp;VLOOKUP(B782,'Lists &amp; Settings'!$A$3:$D$200,4,FALSE),I782),"")</f>
        <v/>
      </c>
      <c r="J782" s="16" t="n"/>
      <c r="K782" s="17" t="n"/>
      <c r="L782" s="8">
        <f>IFERROR(IF(COUNTIF(A782:K782,"&lt;&gt;")=0,"",K782-TODAY()),"")</f>
        <v/>
      </c>
      <c r="M782" s="6">
        <f>IFERROR(IF(COUNTIF(A782:K782,"&lt;&gt;")=0,"",IF(K782&lt;TODAY(),"Expired",IF(K782&lt;=TODAY()+'Lists &amp; Settings'!$B$10,"Expiring Soon","OK"))),"" )</f>
        <v/>
      </c>
      <c r="N782" s="8">
        <f>IFERROR(IF(COUNTIF(A782:K782,"&lt;&gt;")=0,"", H782-SUMIFS(StockOut!$E:$E,StockOut!$B:$B,B782,StockOut!$C:$C,E782)), "" )</f>
        <v/>
      </c>
      <c r="O782" s="16">
        <f>IFERROR(IF(N782="","",N782*J782),"")</f>
        <v/>
      </c>
      <c r="P782" s="6" t="n"/>
    </row>
    <row r="783">
      <c r="A783" s="17" t="n"/>
      <c r="B783" s="6" t="n"/>
      <c r="C783" s="6">
        <f>IFERROR(VLOOKUP(B783,'Lists &amp; Settings'!$A$3:$D$200,2,FALSE),"")</f>
        <v/>
      </c>
      <c r="D783" s="6">
        <f>IFERROR(VLOOKUP(B783,'Lists &amp; Settings'!$A$3:$D$200,3,FALSE),"")</f>
        <v/>
      </c>
      <c r="E783" s="6" t="n"/>
      <c r="F783" s="6" t="n"/>
      <c r="G783" s="6" t="n"/>
      <c r="H783" s="6" t="n"/>
      <c r="I783" s="6">
        <f>IFERROR(IF(I783="",""&amp;VLOOKUP(B783,'Lists &amp; Settings'!$A$3:$D$200,4,FALSE),I783),"")</f>
        <v/>
      </c>
      <c r="J783" s="16" t="n"/>
      <c r="K783" s="17" t="n"/>
      <c r="L783" s="8">
        <f>IFERROR(IF(COUNTIF(A783:K783,"&lt;&gt;")=0,"",K783-TODAY()),"")</f>
        <v/>
      </c>
      <c r="M783" s="6">
        <f>IFERROR(IF(COUNTIF(A783:K783,"&lt;&gt;")=0,"",IF(K783&lt;TODAY(),"Expired",IF(K783&lt;=TODAY()+'Lists &amp; Settings'!$B$10,"Expiring Soon","OK"))),"" )</f>
        <v/>
      </c>
      <c r="N783" s="8">
        <f>IFERROR(IF(COUNTIF(A783:K783,"&lt;&gt;")=0,"", H783-SUMIFS(StockOut!$E:$E,StockOut!$B:$B,B783,StockOut!$C:$C,E783)), "" )</f>
        <v/>
      </c>
      <c r="O783" s="16">
        <f>IFERROR(IF(N783="","",N783*J783),"")</f>
        <v/>
      </c>
      <c r="P783" s="6" t="n"/>
    </row>
    <row r="784">
      <c r="A784" s="17" t="n"/>
      <c r="B784" s="6" t="n"/>
      <c r="C784" s="6">
        <f>IFERROR(VLOOKUP(B784,'Lists &amp; Settings'!$A$3:$D$200,2,FALSE),"")</f>
        <v/>
      </c>
      <c r="D784" s="6">
        <f>IFERROR(VLOOKUP(B784,'Lists &amp; Settings'!$A$3:$D$200,3,FALSE),"")</f>
        <v/>
      </c>
      <c r="E784" s="6" t="n"/>
      <c r="F784" s="6" t="n"/>
      <c r="G784" s="6" t="n"/>
      <c r="H784" s="6" t="n"/>
      <c r="I784" s="6">
        <f>IFERROR(IF(I784="",""&amp;VLOOKUP(B784,'Lists &amp; Settings'!$A$3:$D$200,4,FALSE),I784),"")</f>
        <v/>
      </c>
      <c r="J784" s="16" t="n"/>
      <c r="K784" s="17" t="n"/>
      <c r="L784" s="8">
        <f>IFERROR(IF(COUNTIF(A784:K784,"&lt;&gt;")=0,"",K784-TODAY()),"")</f>
        <v/>
      </c>
      <c r="M784" s="6">
        <f>IFERROR(IF(COUNTIF(A784:K784,"&lt;&gt;")=0,"",IF(K784&lt;TODAY(),"Expired",IF(K784&lt;=TODAY()+'Lists &amp; Settings'!$B$10,"Expiring Soon","OK"))),"" )</f>
        <v/>
      </c>
      <c r="N784" s="8">
        <f>IFERROR(IF(COUNTIF(A784:K784,"&lt;&gt;")=0,"", H784-SUMIFS(StockOut!$E:$E,StockOut!$B:$B,B784,StockOut!$C:$C,E784)), "" )</f>
        <v/>
      </c>
      <c r="O784" s="16">
        <f>IFERROR(IF(N784="","",N784*J784),"")</f>
        <v/>
      </c>
      <c r="P784" s="6" t="n"/>
    </row>
    <row r="785">
      <c r="A785" s="17" t="n"/>
      <c r="B785" s="6" t="n"/>
      <c r="C785" s="6">
        <f>IFERROR(VLOOKUP(B785,'Lists &amp; Settings'!$A$3:$D$200,2,FALSE),"")</f>
        <v/>
      </c>
      <c r="D785" s="6">
        <f>IFERROR(VLOOKUP(B785,'Lists &amp; Settings'!$A$3:$D$200,3,FALSE),"")</f>
        <v/>
      </c>
      <c r="E785" s="6" t="n"/>
      <c r="F785" s="6" t="n"/>
      <c r="G785" s="6" t="n"/>
      <c r="H785" s="6" t="n"/>
      <c r="I785" s="6">
        <f>IFERROR(IF(I785="",""&amp;VLOOKUP(B785,'Lists &amp; Settings'!$A$3:$D$200,4,FALSE),I785),"")</f>
        <v/>
      </c>
      <c r="J785" s="16" t="n"/>
      <c r="K785" s="17" t="n"/>
      <c r="L785" s="8">
        <f>IFERROR(IF(COUNTIF(A785:K785,"&lt;&gt;")=0,"",K785-TODAY()),"")</f>
        <v/>
      </c>
      <c r="M785" s="6">
        <f>IFERROR(IF(COUNTIF(A785:K785,"&lt;&gt;")=0,"",IF(K785&lt;TODAY(),"Expired",IF(K785&lt;=TODAY()+'Lists &amp; Settings'!$B$10,"Expiring Soon","OK"))),"" )</f>
        <v/>
      </c>
      <c r="N785" s="8">
        <f>IFERROR(IF(COUNTIF(A785:K785,"&lt;&gt;")=0,"", H785-SUMIFS(StockOut!$E:$E,StockOut!$B:$B,B785,StockOut!$C:$C,E785)), "" )</f>
        <v/>
      </c>
      <c r="O785" s="16">
        <f>IFERROR(IF(N785="","",N785*J785),"")</f>
        <v/>
      </c>
      <c r="P785" s="6" t="n"/>
    </row>
    <row r="786">
      <c r="A786" s="17" t="n"/>
      <c r="B786" s="6" t="n"/>
      <c r="C786" s="6">
        <f>IFERROR(VLOOKUP(B786,'Lists &amp; Settings'!$A$3:$D$200,2,FALSE),"")</f>
        <v/>
      </c>
      <c r="D786" s="6">
        <f>IFERROR(VLOOKUP(B786,'Lists &amp; Settings'!$A$3:$D$200,3,FALSE),"")</f>
        <v/>
      </c>
      <c r="E786" s="6" t="n"/>
      <c r="F786" s="6" t="n"/>
      <c r="G786" s="6" t="n"/>
      <c r="H786" s="6" t="n"/>
      <c r="I786" s="6">
        <f>IFERROR(IF(I786="",""&amp;VLOOKUP(B786,'Lists &amp; Settings'!$A$3:$D$200,4,FALSE),I786),"")</f>
        <v/>
      </c>
      <c r="J786" s="16" t="n"/>
      <c r="K786" s="17" t="n"/>
      <c r="L786" s="8">
        <f>IFERROR(IF(COUNTIF(A786:K786,"&lt;&gt;")=0,"",K786-TODAY()),"")</f>
        <v/>
      </c>
      <c r="M786" s="6">
        <f>IFERROR(IF(COUNTIF(A786:K786,"&lt;&gt;")=0,"",IF(K786&lt;TODAY(),"Expired",IF(K786&lt;=TODAY()+'Lists &amp; Settings'!$B$10,"Expiring Soon","OK"))),"" )</f>
        <v/>
      </c>
      <c r="N786" s="8">
        <f>IFERROR(IF(COUNTIF(A786:K786,"&lt;&gt;")=0,"", H786-SUMIFS(StockOut!$E:$E,StockOut!$B:$B,B786,StockOut!$C:$C,E786)), "" )</f>
        <v/>
      </c>
      <c r="O786" s="16">
        <f>IFERROR(IF(N786="","",N786*J786),"")</f>
        <v/>
      </c>
      <c r="P786" s="6" t="n"/>
    </row>
    <row r="787">
      <c r="A787" s="17" t="n"/>
      <c r="B787" s="6" t="n"/>
      <c r="C787" s="6">
        <f>IFERROR(VLOOKUP(B787,'Lists &amp; Settings'!$A$3:$D$200,2,FALSE),"")</f>
        <v/>
      </c>
      <c r="D787" s="6">
        <f>IFERROR(VLOOKUP(B787,'Lists &amp; Settings'!$A$3:$D$200,3,FALSE),"")</f>
        <v/>
      </c>
      <c r="E787" s="6" t="n"/>
      <c r="F787" s="6" t="n"/>
      <c r="G787" s="6" t="n"/>
      <c r="H787" s="6" t="n"/>
      <c r="I787" s="6">
        <f>IFERROR(IF(I787="",""&amp;VLOOKUP(B787,'Lists &amp; Settings'!$A$3:$D$200,4,FALSE),I787),"")</f>
        <v/>
      </c>
      <c r="J787" s="16" t="n"/>
      <c r="K787" s="17" t="n"/>
      <c r="L787" s="8">
        <f>IFERROR(IF(COUNTIF(A787:K787,"&lt;&gt;")=0,"",K787-TODAY()),"")</f>
        <v/>
      </c>
      <c r="M787" s="6">
        <f>IFERROR(IF(COUNTIF(A787:K787,"&lt;&gt;")=0,"",IF(K787&lt;TODAY(),"Expired",IF(K787&lt;=TODAY()+'Lists &amp; Settings'!$B$10,"Expiring Soon","OK"))),"" )</f>
        <v/>
      </c>
      <c r="N787" s="8">
        <f>IFERROR(IF(COUNTIF(A787:K787,"&lt;&gt;")=0,"", H787-SUMIFS(StockOut!$E:$E,StockOut!$B:$B,B787,StockOut!$C:$C,E787)), "" )</f>
        <v/>
      </c>
      <c r="O787" s="16">
        <f>IFERROR(IF(N787="","",N787*J787),"")</f>
        <v/>
      </c>
      <c r="P787" s="6" t="n"/>
    </row>
    <row r="788">
      <c r="A788" s="17" t="n"/>
      <c r="B788" s="6" t="n"/>
      <c r="C788" s="6">
        <f>IFERROR(VLOOKUP(B788,'Lists &amp; Settings'!$A$3:$D$200,2,FALSE),"")</f>
        <v/>
      </c>
      <c r="D788" s="6">
        <f>IFERROR(VLOOKUP(B788,'Lists &amp; Settings'!$A$3:$D$200,3,FALSE),"")</f>
        <v/>
      </c>
      <c r="E788" s="6" t="n"/>
      <c r="F788" s="6" t="n"/>
      <c r="G788" s="6" t="n"/>
      <c r="H788" s="6" t="n"/>
      <c r="I788" s="6">
        <f>IFERROR(IF(I788="",""&amp;VLOOKUP(B788,'Lists &amp; Settings'!$A$3:$D$200,4,FALSE),I788),"")</f>
        <v/>
      </c>
      <c r="J788" s="16" t="n"/>
      <c r="K788" s="17" t="n"/>
      <c r="L788" s="8">
        <f>IFERROR(IF(COUNTIF(A788:K788,"&lt;&gt;")=0,"",K788-TODAY()),"")</f>
        <v/>
      </c>
      <c r="M788" s="6">
        <f>IFERROR(IF(COUNTIF(A788:K788,"&lt;&gt;")=0,"",IF(K788&lt;TODAY(),"Expired",IF(K788&lt;=TODAY()+'Lists &amp; Settings'!$B$10,"Expiring Soon","OK"))),"" )</f>
        <v/>
      </c>
      <c r="N788" s="8">
        <f>IFERROR(IF(COUNTIF(A788:K788,"&lt;&gt;")=0,"", H788-SUMIFS(StockOut!$E:$E,StockOut!$B:$B,B788,StockOut!$C:$C,E788)), "" )</f>
        <v/>
      </c>
      <c r="O788" s="16">
        <f>IFERROR(IF(N788="","",N788*J788),"")</f>
        <v/>
      </c>
      <c r="P788" s="6" t="n"/>
    </row>
    <row r="789">
      <c r="A789" s="17" t="n"/>
      <c r="B789" s="6" t="n"/>
      <c r="C789" s="6">
        <f>IFERROR(VLOOKUP(B789,'Lists &amp; Settings'!$A$3:$D$200,2,FALSE),"")</f>
        <v/>
      </c>
      <c r="D789" s="6">
        <f>IFERROR(VLOOKUP(B789,'Lists &amp; Settings'!$A$3:$D$200,3,FALSE),"")</f>
        <v/>
      </c>
      <c r="E789" s="6" t="n"/>
      <c r="F789" s="6" t="n"/>
      <c r="G789" s="6" t="n"/>
      <c r="H789" s="6" t="n"/>
      <c r="I789" s="6">
        <f>IFERROR(IF(I789="",""&amp;VLOOKUP(B789,'Lists &amp; Settings'!$A$3:$D$200,4,FALSE),I789),"")</f>
        <v/>
      </c>
      <c r="J789" s="16" t="n"/>
      <c r="K789" s="17" t="n"/>
      <c r="L789" s="8">
        <f>IFERROR(IF(COUNTIF(A789:K789,"&lt;&gt;")=0,"",K789-TODAY()),"")</f>
        <v/>
      </c>
      <c r="M789" s="6">
        <f>IFERROR(IF(COUNTIF(A789:K789,"&lt;&gt;")=0,"",IF(K789&lt;TODAY(),"Expired",IF(K789&lt;=TODAY()+'Lists &amp; Settings'!$B$10,"Expiring Soon","OK"))),"" )</f>
        <v/>
      </c>
      <c r="N789" s="8">
        <f>IFERROR(IF(COUNTIF(A789:K789,"&lt;&gt;")=0,"", H789-SUMIFS(StockOut!$E:$E,StockOut!$B:$B,B789,StockOut!$C:$C,E789)), "" )</f>
        <v/>
      </c>
      <c r="O789" s="16">
        <f>IFERROR(IF(N789="","",N789*J789),"")</f>
        <v/>
      </c>
      <c r="P789" s="6" t="n"/>
    </row>
    <row r="790">
      <c r="A790" s="17" t="n"/>
      <c r="B790" s="6" t="n"/>
      <c r="C790" s="6">
        <f>IFERROR(VLOOKUP(B790,'Lists &amp; Settings'!$A$3:$D$200,2,FALSE),"")</f>
        <v/>
      </c>
      <c r="D790" s="6">
        <f>IFERROR(VLOOKUP(B790,'Lists &amp; Settings'!$A$3:$D$200,3,FALSE),"")</f>
        <v/>
      </c>
      <c r="E790" s="6" t="n"/>
      <c r="F790" s="6" t="n"/>
      <c r="G790" s="6" t="n"/>
      <c r="H790" s="6" t="n"/>
      <c r="I790" s="6">
        <f>IFERROR(IF(I790="",""&amp;VLOOKUP(B790,'Lists &amp; Settings'!$A$3:$D$200,4,FALSE),I790),"")</f>
        <v/>
      </c>
      <c r="J790" s="16" t="n"/>
      <c r="K790" s="17" t="n"/>
      <c r="L790" s="8">
        <f>IFERROR(IF(COUNTIF(A790:K790,"&lt;&gt;")=0,"",K790-TODAY()),"")</f>
        <v/>
      </c>
      <c r="M790" s="6">
        <f>IFERROR(IF(COUNTIF(A790:K790,"&lt;&gt;")=0,"",IF(K790&lt;TODAY(),"Expired",IF(K790&lt;=TODAY()+'Lists &amp; Settings'!$B$10,"Expiring Soon","OK"))),"" )</f>
        <v/>
      </c>
      <c r="N790" s="8">
        <f>IFERROR(IF(COUNTIF(A790:K790,"&lt;&gt;")=0,"", H790-SUMIFS(StockOut!$E:$E,StockOut!$B:$B,B790,StockOut!$C:$C,E790)), "" )</f>
        <v/>
      </c>
      <c r="O790" s="16">
        <f>IFERROR(IF(N790="","",N790*J790),"")</f>
        <v/>
      </c>
      <c r="P790" s="6" t="n"/>
    </row>
    <row r="791">
      <c r="A791" s="17" t="n"/>
      <c r="B791" s="6" t="n"/>
      <c r="C791" s="6">
        <f>IFERROR(VLOOKUP(B791,'Lists &amp; Settings'!$A$3:$D$200,2,FALSE),"")</f>
        <v/>
      </c>
      <c r="D791" s="6">
        <f>IFERROR(VLOOKUP(B791,'Lists &amp; Settings'!$A$3:$D$200,3,FALSE),"")</f>
        <v/>
      </c>
      <c r="E791" s="6" t="n"/>
      <c r="F791" s="6" t="n"/>
      <c r="G791" s="6" t="n"/>
      <c r="H791" s="6" t="n"/>
      <c r="I791" s="6">
        <f>IFERROR(IF(I791="",""&amp;VLOOKUP(B791,'Lists &amp; Settings'!$A$3:$D$200,4,FALSE),I791),"")</f>
        <v/>
      </c>
      <c r="J791" s="16" t="n"/>
      <c r="K791" s="17" t="n"/>
      <c r="L791" s="8">
        <f>IFERROR(IF(COUNTIF(A791:K791,"&lt;&gt;")=0,"",K791-TODAY()),"")</f>
        <v/>
      </c>
      <c r="M791" s="6">
        <f>IFERROR(IF(COUNTIF(A791:K791,"&lt;&gt;")=0,"",IF(K791&lt;TODAY(),"Expired",IF(K791&lt;=TODAY()+'Lists &amp; Settings'!$B$10,"Expiring Soon","OK"))),"" )</f>
        <v/>
      </c>
      <c r="N791" s="8">
        <f>IFERROR(IF(COUNTIF(A791:K791,"&lt;&gt;")=0,"", H791-SUMIFS(StockOut!$E:$E,StockOut!$B:$B,B791,StockOut!$C:$C,E791)), "" )</f>
        <v/>
      </c>
      <c r="O791" s="16">
        <f>IFERROR(IF(N791="","",N791*J791),"")</f>
        <v/>
      </c>
      <c r="P791" s="6" t="n"/>
    </row>
    <row r="792">
      <c r="A792" s="17" t="n"/>
      <c r="B792" s="6" t="n"/>
      <c r="C792" s="6">
        <f>IFERROR(VLOOKUP(B792,'Lists &amp; Settings'!$A$3:$D$200,2,FALSE),"")</f>
        <v/>
      </c>
      <c r="D792" s="6">
        <f>IFERROR(VLOOKUP(B792,'Lists &amp; Settings'!$A$3:$D$200,3,FALSE),"")</f>
        <v/>
      </c>
      <c r="E792" s="6" t="n"/>
      <c r="F792" s="6" t="n"/>
      <c r="G792" s="6" t="n"/>
      <c r="H792" s="6" t="n"/>
      <c r="I792" s="6">
        <f>IFERROR(IF(I792="",""&amp;VLOOKUP(B792,'Lists &amp; Settings'!$A$3:$D$200,4,FALSE),I792),"")</f>
        <v/>
      </c>
      <c r="J792" s="16" t="n"/>
      <c r="K792" s="17" t="n"/>
      <c r="L792" s="8">
        <f>IFERROR(IF(COUNTIF(A792:K792,"&lt;&gt;")=0,"",K792-TODAY()),"")</f>
        <v/>
      </c>
      <c r="M792" s="6">
        <f>IFERROR(IF(COUNTIF(A792:K792,"&lt;&gt;")=0,"",IF(K792&lt;TODAY(),"Expired",IF(K792&lt;=TODAY()+'Lists &amp; Settings'!$B$10,"Expiring Soon","OK"))),"" )</f>
        <v/>
      </c>
      <c r="N792" s="8">
        <f>IFERROR(IF(COUNTIF(A792:K792,"&lt;&gt;")=0,"", H792-SUMIFS(StockOut!$E:$E,StockOut!$B:$B,B792,StockOut!$C:$C,E792)), "" )</f>
        <v/>
      </c>
      <c r="O792" s="16">
        <f>IFERROR(IF(N792="","",N792*J792),"")</f>
        <v/>
      </c>
      <c r="P792" s="6" t="n"/>
    </row>
    <row r="793">
      <c r="A793" s="17" t="n"/>
      <c r="B793" s="6" t="n"/>
      <c r="C793" s="6">
        <f>IFERROR(VLOOKUP(B793,'Lists &amp; Settings'!$A$3:$D$200,2,FALSE),"")</f>
        <v/>
      </c>
      <c r="D793" s="6">
        <f>IFERROR(VLOOKUP(B793,'Lists &amp; Settings'!$A$3:$D$200,3,FALSE),"")</f>
        <v/>
      </c>
      <c r="E793" s="6" t="n"/>
      <c r="F793" s="6" t="n"/>
      <c r="G793" s="6" t="n"/>
      <c r="H793" s="6" t="n"/>
      <c r="I793" s="6">
        <f>IFERROR(IF(I793="",""&amp;VLOOKUP(B793,'Lists &amp; Settings'!$A$3:$D$200,4,FALSE),I793),"")</f>
        <v/>
      </c>
      <c r="J793" s="16" t="n"/>
      <c r="K793" s="17" t="n"/>
      <c r="L793" s="8">
        <f>IFERROR(IF(COUNTIF(A793:K793,"&lt;&gt;")=0,"",K793-TODAY()),"")</f>
        <v/>
      </c>
      <c r="M793" s="6">
        <f>IFERROR(IF(COUNTIF(A793:K793,"&lt;&gt;")=0,"",IF(K793&lt;TODAY(),"Expired",IF(K793&lt;=TODAY()+'Lists &amp; Settings'!$B$10,"Expiring Soon","OK"))),"" )</f>
        <v/>
      </c>
      <c r="N793" s="8">
        <f>IFERROR(IF(COUNTIF(A793:K793,"&lt;&gt;")=0,"", H793-SUMIFS(StockOut!$E:$E,StockOut!$B:$B,B793,StockOut!$C:$C,E793)), "" )</f>
        <v/>
      </c>
      <c r="O793" s="16">
        <f>IFERROR(IF(N793="","",N793*J793),"")</f>
        <v/>
      </c>
      <c r="P793" s="6" t="n"/>
    </row>
    <row r="794">
      <c r="A794" s="17" t="n"/>
      <c r="B794" s="6" t="n"/>
      <c r="C794" s="6">
        <f>IFERROR(VLOOKUP(B794,'Lists &amp; Settings'!$A$3:$D$200,2,FALSE),"")</f>
        <v/>
      </c>
      <c r="D794" s="6">
        <f>IFERROR(VLOOKUP(B794,'Lists &amp; Settings'!$A$3:$D$200,3,FALSE),"")</f>
        <v/>
      </c>
      <c r="E794" s="6" t="n"/>
      <c r="F794" s="6" t="n"/>
      <c r="G794" s="6" t="n"/>
      <c r="H794" s="6" t="n"/>
      <c r="I794" s="6">
        <f>IFERROR(IF(I794="",""&amp;VLOOKUP(B794,'Lists &amp; Settings'!$A$3:$D$200,4,FALSE),I794),"")</f>
        <v/>
      </c>
      <c r="J794" s="16" t="n"/>
      <c r="K794" s="17" t="n"/>
      <c r="L794" s="8">
        <f>IFERROR(IF(COUNTIF(A794:K794,"&lt;&gt;")=0,"",K794-TODAY()),"")</f>
        <v/>
      </c>
      <c r="M794" s="6">
        <f>IFERROR(IF(COUNTIF(A794:K794,"&lt;&gt;")=0,"",IF(K794&lt;TODAY(),"Expired",IF(K794&lt;=TODAY()+'Lists &amp; Settings'!$B$10,"Expiring Soon","OK"))),"" )</f>
        <v/>
      </c>
      <c r="N794" s="8">
        <f>IFERROR(IF(COUNTIF(A794:K794,"&lt;&gt;")=0,"", H794-SUMIFS(StockOut!$E:$E,StockOut!$B:$B,B794,StockOut!$C:$C,E794)), "" )</f>
        <v/>
      </c>
      <c r="O794" s="16">
        <f>IFERROR(IF(N794="","",N794*J794),"")</f>
        <v/>
      </c>
      <c r="P794" s="6" t="n"/>
    </row>
    <row r="795">
      <c r="A795" s="17" t="n"/>
      <c r="B795" s="6" t="n"/>
      <c r="C795" s="6">
        <f>IFERROR(VLOOKUP(B795,'Lists &amp; Settings'!$A$3:$D$200,2,FALSE),"")</f>
        <v/>
      </c>
      <c r="D795" s="6">
        <f>IFERROR(VLOOKUP(B795,'Lists &amp; Settings'!$A$3:$D$200,3,FALSE),"")</f>
        <v/>
      </c>
      <c r="E795" s="6" t="n"/>
      <c r="F795" s="6" t="n"/>
      <c r="G795" s="6" t="n"/>
      <c r="H795" s="6" t="n"/>
      <c r="I795" s="6">
        <f>IFERROR(IF(I795="",""&amp;VLOOKUP(B795,'Lists &amp; Settings'!$A$3:$D$200,4,FALSE),I795),"")</f>
        <v/>
      </c>
      <c r="J795" s="16" t="n"/>
      <c r="K795" s="17" t="n"/>
      <c r="L795" s="8">
        <f>IFERROR(IF(COUNTIF(A795:K795,"&lt;&gt;")=0,"",K795-TODAY()),"")</f>
        <v/>
      </c>
      <c r="M795" s="6">
        <f>IFERROR(IF(COUNTIF(A795:K795,"&lt;&gt;")=0,"",IF(K795&lt;TODAY(),"Expired",IF(K795&lt;=TODAY()+'Lists &amp; Settings'!$B$10,"Expiring Soon","OK"))),"" )</f>
        <v/>
      </c>
      <c r="N795" s="8">
        <f>IFERROR(IF(COUNTIF(A795:K795,"&lt;&gt;")=0,"", H795-SUMIFS(StockOut!$E:$E,StockOut!$B:$B,B795,StockOut!$C:$C,E795)), "" )</f>
        <v/>
      </c>
      <c r="O795" s="16">
        <f>IFERROR(IF(N795="","",N795*J795),"")</f>
        <v/>
      </c>
      <c r="P795" s="6" t="n"/>
    </row>
    <row r="796">
      <c r="A796" s="17" t="n"/>
      <c r="B796" s="6" t="n"/>
      <c r="C796" s="6">
        <f>IFERROR(VLOOKUP(B796,'Lists &amp; Settings'!$A$3:$D$200,2,FALSE),"")</f>
        <v/>
      </c>
      <c r="D796" s="6">
        <f>IFERROR(VLOOKUP(B796,'Lists &amp; Settings'!$A$3:$D$200,3,FALSE),"")</f>
        <v/>
      </c>
      <c r="E796" s="6" t="n"/>
      <c r="F796" s="6" t="n"/>
      <c r="G796" s="6" t="n"/>
      <c r="H796" s="6" t="n"/>
      <c r="I796" s="6">
        <f>IFERROR(IF(I796="",""&amp;VLOOKUP(B796,'Lists &amp; Settings'!$A$3:$D$200,4,FALSE),I796),"")</f>
        <v/>
      </c>
      <c r="J796" s="16" t="n"/>
      <c r="K796" s="17" t="n"/>
      <c r="L796" s="8">
        <f>IFERROR(IF(COUNTIF(A796:K796,"&lt;&gt;")=0,"",K796-TODAY()),"")</f>
        <v/>
      </c>
      <c r="M796" s="6">
        <f>IFERROR(IF(COUNTIF(A796:K796,"&lt;&gt;")=0,"",IF(K796&lt;TODAY(),"Expired",IF(K796&lt;=TODAY()+'Lists &amp; Settings'!$B$10,"Expiring Soon","OK"))),"" )</f>
        <v/>
      </c>
      <c r="N796" s="8">
        <f>IFERROR(IF(COUNTIF(A796:K796,"&lt;&gt;")=0,"", H796-SUMIFS(StockOut!$E:$E,StockOut!$B:$B,B796,StockOut!$C:$C,E796)), "" )</f>
        <v/>
      </c>
      <c r="O796" s="16">
        <f>IFERROR(IF(N796="","",N796*J796),"")</f>
        <v/>
      </c>
      <c r="P796" s="6" t="n"/>
    </row>
    <row r="797">
      <c r="A797" s="17" t="n"/>
      <c r="B797" s="6" t="n"/>
      <c r="C797" s="6">
        <f>IFERROR(VLOOKUP(B797,'Lists &amp; Settings'!$A$3:$D$200,2,FALSE),"")</f>
        <v/>
      </c>
      <c r="D797" s="6">
        <f>IFERROR(VLOOKUP(B797,'Lists &amp; Settings'!$A$3:$D$200,3,FALSE),"")</f>
        <v/>
      </c>
      <c r="E797" s="6" t="n"/>
      <c r="F797" s="6" t="n"/>
      <c r="G797" s="6" t="n"/>
      <c r="H797" s="6" t="n"/>
      <c r="I797" s="6">
        <f>IFERROR(IF(I797="",""&amp;VLOOKUP(B797,'Lists &amp; Settings'!$A$3:$D$200,4,FALSE),I797),"")</f>
        <v/>
      </c>
      <c r="J797" s="16" t="n"/>
      <c r="K797" s="17" t="n"/>
      <c r="L797" s="8">
        <f>IFERROR(IF(COUNTIF(A797:K797,"&lt;&gt;")=0,"",K797-TODAY()),"")</f>
        <v/>
      </c>
      <c r="M797" s="6">
        <f>IFERROR(IF(COUNTIF(A797:K797,"&lt;&gt;")=0,"",IF(K797&lt;TODAY(),"Expired",IF(K797&lt;=TODAY()+'Lists &amp; Settings'!$B$10,"Expiring Soon","OK"))),"" )</f>
        <v/>
      </c>
      <c r="N797" s="8">
        <f>IFERROR(IF(COUNTIF(A797:K797,"&lt;&gt;")=0,"", H797-SUMIFS(StockOut!$E:$E,StockOut!$B:$B,B797,StockOut!$C:$C,E797)), "" )</f>
        <v/>
      </c>
      <c r="O797" s="16">
        <f>IFERROR(IF(N797="","",N797*J797),"")</f>
        <v/>
      </c>
      <c r="P797" s="6" t="n"/>
    </row>
    <row r="798">
      <c r="A798" s="17" t="n"/>
      <c r="B798" s="6" t="n"/>
      <c r="C798" s="6">
        <f>IFERROR(VLOOKUP(B798,'Lists &amp; Settings'!$A$3:$D$200,2,FALSE),"")</f>
        <v/>
      </c>
      <c r="D798" s="6">
        <f>IFERROR(VLOOKUP(B798,'Lists &amp; Settings'!$A$3:$D$200,3,FALSE),"")</f>
        <v/>
      </c>
      <c r="E798" s="6" t="n"/>
      <c r="F798" s="6" t="n"/>
      <c r="G798" s="6" t="n"/>
      <c r="H798" s="6" t="n"/>
      <c r="I798" s="6">
        <f>IFERROR(IF(I798="",""&amp;VLOOKUP(B798,'Lists &amp; Settings'!$A$3:$D$200,4,FALSE),I798),"")</f>
        <v/>
      </c>
      <c r="J798" s="16" t="n"/>
      <c r="K798" s="17" t="n"/>
      <c r="L798" s="8">
        <f>IFERROR(IF(COUNTIF(A798:K798,"&lt;&gt;")=0,"",K798-TODAY()),"")</f>
        <v/>
      </c>
      <c r="M798" s="6">
        <f>IFERROR(IF(COUNTIF(A798:K798,"&lt;&gt;")=0,"",IF(K798&lt;TODAY(),"Expired",IF(K798&lt;=TODAY()+'Lists &amp; Settings'!$B$10,"Expiring Soon","OK"))),"" )</f>
        <v/>
      </c>
      <c r="N798" s="8">
        <f>IFERROR(IF(COUNTIF(A798:K798,"&lt;&gt;")=0,"", H798-SUMIFS(StockOut!$E:$E,StockOut!$B:$B,B798,StockOut!$C:$C,E798)), "" )</f>
        <v/>
      </c>
      <c r="O798" s="16">
        <f>IFERROR(IF(N798="","",N798*J798),"")</f>
        <v/>
      </c>
      <c r="P798" s="6" t="n"/>
    </row>
    <row r="799">
      <c r="A799" s="17" t="n"/>
      <c r="B799" s="6" t="n"/>
      <c r="C799" s="6">
        <f>IFERROR(VLOOKUP(B799,'Lists &amp; Settings'!$A$3:$D$200,2,FALSE),"")</f>
        <v/>
      </c>
      <c r="D799" s="6">
        <f>IFERROR(VLOOKUP(B799,'Lists &amp; Settings'!$A$3:$D$200,3,FALSE),"")</f>
        <v/>
      </c>
      <c r="E799" s="6" t="n"/>
      <c r="F799" s="6" t="n"/>
      <c r="G799" s="6" t="n"/>
      <c r="H799" s="6" t="n"/>
      <c r="I799" s="6">
        <f>IFERROR(IF(I799="",""&amp;VLOOKUP(B799,'Lists &amp; Settings'!$A$3:$D$200,4,FALSE),I799),"")</f>
        <v/>
      </c>
      <c r="J799" s="16" t="n"/>
      <c r="K799" s="17" t="n"/>
      <c r="L799" s="8">
        <f>IFERROR(IF(COUNTIF(A799:K799,"&lt;&gt;")=0,"",K799-TODAY()),"")</f>
        <v/>
      </c>
      <c r="M799" s="6">
        <f>IFERROR(IF(COUNTIF(A799:K799,"&lt;&gt;")=0,"",IF(K799&lt;TODAY(),"Expired",IF(K799&lt;=TODAY()+'Lists &amp; Settings'!$B$10,"Expiring Soon","OK"))),"" )</f>
        <v/>
      </c>
      <c r="N799" s="8">
        <f>IFERROR(IF(COUNTIF(A799:K799,"&lt;&gt;")=0,"", H799-SUMIFS(StockOut!$E:$E,StockOut!$B:$B,B799,StockOut!$C:$C,E799)), "" )</f>
        <v/>
      </c>
      <c r="O799" s="16">
        <f>IFERROR(IF(N799="","",N799*J799),"")</f>
        <v/>
      </c>
      <c r="P799" s="6" t="n"/>
    </row>
    <row r="800">
      <c r="A800" s="17" t="n"/>
      <c r="B800" s="6" t="n"/>
      <c r="C800" s="6">
        <f>IFERROR(VLOOKUP(B800,'Lists &amp; Settings'!$A$3:$D$200,2,FALSE),"")</f>
        <v/>
      </c>
      <c r="D800" s="6">
        <f>IFERROR(VLOOKUP(B800,'Lists &amp; Settings'!$A$3:$D$200,3,FALSE),"")</f>
        <v/>
      </c>
      <c r="E800" s="6" t="n"/>
      <c r="F800" s="6" t="n"/>
      <c r="G800" s="6" t="n"/>
      <c r="H800" s="6" t="n"/>
      <c r="I800" s="6">
        <f>IFERROR(IF(I800="",""&amp;VLOOKUP(B800,'Lists &amp; Settings'!$A$3:$D$200,4,FALSE),I800),"")</f>
        <v/>
      </c>
      <c r="J800" s="16" t="n"/>
      <c r="K800" s="17" t="n"/>
      <c r="L800" s="8">
        <f>IFERROR(IF(COUNTIF(A800:K800,"&lt;&gt;")=0,"",K800-TODAY()),"")</f>
        <v/>
      </c>
      <c r="M800" s="6">
        <f>IFERROR(IF(COUNTIF(A800:K800,"&lt;&gt;")=0,"",IF(K800&lt;TODAY(),"Expired",IF(K800&lt;=TODAY()+'Lists &amp; Settings'!$B$10,"Expiring Soon","OK"))),"" )</f>
        <v/>
      </c>
      <c r="N800" s="8">
        <f>IFERROR(IF(COUNTIF(A800:K800,"&lt;&gt;")=0,"", H800-SUMIFS(StockOut!$E:$E,StockOut!$B:$B,B800,StockOut!$C:$C,E800)), "" )</f>
        <v/>
      </c>
      <c r="O800" s="16">
        <f>IFERROR(IF(N800="","",N800*J800),"")</f>
        <v/>
      </c>
      <c r="P800" s="6" t="n"/>
    </row>
    <row r="801">
      <c r="A801" s="17" t="n"/>
      <c r="B801" s="6" t="n"/>
      <c r="C801" s="6">
        <f>IFERROR(VLOOKUP(B801,'Lists &amp; Settings'!$A$3:$D$200,2,FALSE),"")</f>
        <v/>
      </c>
      <c r="D801" s="6">
        <f>IFERROR(VLOOKUP(B801,'Lists &amp; Settings'!$A$3:$D$200,3,FALSE),"")</f>
        <v/>
      </c>
      <c r="E801" s="6" t="n"/>
      <c r="F801" s="6" t="n"/>
      <c r="G801" s="6" t="n"/>
      <c r="H801" s="6" t="n"/>
      <c r="I801" s="6">
        <f>IFERROR(IF(I801="",""&amp;VLOOKUP(B801,'Lists &amp; Settings'!$A$3:$D$200,4,FALSE),I801),"")</f>
        <v/>
      </c>
      <c r="J801" s="16" t="n"/>
      <c r="K801" s="17" t="n"/>
      <c r="L801" s="8">
        <f>IFERROR(IF(COUNTIF(A801:K801,"&lt;&gt;")=0,"",K801-TODAY()),"")</f>
        <v/>
      </c>
      <c r="M801" s="6">
        <f>IFERROR(IF(COUNTIF(A801:K801,"&lt;&gt;")=0,"",IF(K801&lt;TODAY(),"Expired",IF(K801&lt;=TODAY()+'Lists &amp; Settings'!$B$10,"Expiring Soon","OK"))),"" )</f>
        <v/>
      </c>
      <c r="N801" s="8">
        <f>IFERROR(IF(COUNTIF(A801:K801,"&lt;&gt;")=0,"", H801-SUMIFS(StockOut!$E:$E,StockOut!$B:$B,B801,StockOut!$C:$C,E801)), "" )</f>
        <v/>
      </c>
      <c r="O801" s="16">
        <f>IFERROR(IF(N801="","",N801*J801),"")</f>
        <v/>
      </c>
      <c r="P801" s="6" t="n"/>
    </row>
    <row r="802">
      <c r="A802" s="17" t="n"/>
      <c r="B802" s="6" t="n"/>
      <c r="C802" s="6">
        <f>IFERROR(VLOOKUP(B802,'Lists &amp; Settings'!$A$3:$D$200,2,FALSE),"")</f>
        <v/>
      </c>
      <c r="D802" s="6">
        <f>IFERROR(VLOOKUP(B802,'Lists &amp; Settings'!$A$3:$D$200,3,FALSE),"")</f>
        <v/>
      </c>
      <c r="E802" s="6" t="n"/>
      <c r="F802" s="6" t="n"/>
      <c r="G802" s="6" t="n"/>
      <c r="H802" s="6" t="n"/>
      <c r="I802" s="6">
        <f>IFERROR(IF(I802="",""&amp;VLOOKUP(B802,'Lists &amp; Settings'!$A$3:$D$200,4,FALSE),I802),"")</f>
        <v/>
      </c>
      <c r="J802" s="16" t="n"/>
      <c r="K802" s="17" t="n"/>
      <c r="L802" s="8">
        <f>IFERROR(IF(COUNTIF(A802:K802,"&lt;&gt;")=0,"",K802-TODAY()),"")</f>
        <v/>
      </c>
      <c r="M802" s="6">
        <f>IFERROR(IF(COUNTIF(A802:K802,"&lt;&gt;")=0,"",IF(K802&lt;TODAY(),"Expired",IF(K802&lt;=TODAY()+'Lists &amp; Settings'!$B$10,"Expiring Soon","OK"))),"" )</f>
        <v/>
      </c>
      <c r="N802" s="8">
        <f>IFERROR(IF(COUNTIF(A802:K802,"&lt;&gt;")=0,"", H802-SUMIFS(StockOut!$E:$E,StockOut!$B:$B,B802,StockOut!$C:$C,E802)), "" )</f>
        <v/>
      </c>
      <c r="O802" s="16">
        <f>IFERROR(IF(N802="","",N802*J802),"")</f>
        <v/>
      </c>
      <c r="P802" s="6" t="n"/>
    </row>
    <row r="803">
      <c r="A803" s="17" t="n"/>
      <c r="B803" s="6" t="n"/>
      <c r="C803" s="6">
        <f>IFERROR(VLOOKUP(B803,'Lists &amp; Settings'!$A$3:$D$200,2,FALSE),"")</f>
        <v/>
      </c>
      <c r="D803" s="6">
        <f>IFERROR(VLOOKUP(B803,'Lists &amp; Settings'!$A$3:$D$200,3,FALSE),"")</f>
        <v/>
      </c>
      <c r="E803" s="6" t="n"/>
      <c r="F803" s="6" t="n"/>
      <c r="G803" s="6" t="n"/>
      <c r="H803" s="6" t="n"/>
      <c r="I803" s="6">
        <f>IFERROR(IF(I803="",""&amp;VLOOKUP(B803,'Lists &amp; Settings'!$A$3:$D$200,4,FALSE),I803),"")</f>
        <v/>
      </c>
      <c r="J803" s="16" t="n"/>
      <c r="K803" s="17" t="n"/>
      <c r="L803" s="8">
        <f>IFERROR(IF(COUNTIF(A803:K803,"&lt;&gt;")=0,"",K803-TODAY()),"")</f>
        <v/>
      </c>
      <c r="M803" s="6">
        <f>IFERROR(IF(COUNTIF(A803:K803,"&lt;&gt;")=0,"",IF(K803&lt;TODAY(),"Expired",IF(K803&lt;=TODAY()+'Lists &amp; Settings'!$B$10,"Expiring Soon","OK"))),"" )</f>
        <v/>
      </c>
      <c r="N803" s="8">
        <f>IFERROR(IF(COUNTIF(A803:K803,"&lt;&gt;")=0,"", H803-SUMIFS(StockOut!$E:$E,StockOut!$B:$B,B803,StockOut!$C:$C,E803)), "" )</f>
        <v/>
      </c>
      <c r="O803" s="16">
        <f>IFERROR(IF(N803="","",N803*J803),"")</f>
        <v/>
      </c>
      <c r="P803" s="6" t="n"/>
    </row>
    <row r="804">
      <c r="A804" s="17" t="n"/>
      <c r="B804" s="6" t="n"/>
      <c r="C804" s="6">
        <f>IFERROR(VLOOKUP(B804,'Lists &amp; Settings'!$A$3:$D$200,2,FALSE),"")</f>
        <v/>
      </c>
      <c r="D804" s="6">
        <f>IFERROR(VLOOKUP(B804,'Lists &amp; Settings'!$A$3:$D$200,3,FALSE),"")</f>
        <v/>
      </c>
      <c r="E804" s="6" t="n"/>
      <c r="F804" s="6" t="n"/>
      <c r="G804" s="6" t="n"/>
      <c r="H804" s="6" t="n"/>
      <c r="I804" s="6">
        <f>IFERROR(IF(I804="",""&amp;VLOOKUP(B804,'Lists &amp; Settings'!$A$3:$D$200,4,FALSE),I804),"")</f>
        <v/>
      </c>
      <c r="J804" s="16" t="n"/>
      <c r="K804" s="17" t="n"/>
      <c r="L804" s="8">
        <f>IFERROR(IF(COUNTIF(A804:K804,"&lt;&gt;")=0,"",K804-TODAY()),"")</f>
        <v/>
      </c>
      <c r="M804" s="6">
        <f>IFERROR(IF(COUNTIF(A804:K804,"&lt;&gt;")=0,"",IF(K804&lt;TODAY(),"Expired",IF(K804&lt;=TODAY()+'Lists &amp; Settings'!$B$10,"Expiring Soon","OK"))),"" )</f>
        <v/>
      </c>
      <c r="N804" s="8">
        <f>IFERROR(IF(COUNTIF(A804:K804,"&lt;&gt;")=0,"", H804-SUMIFS(StockOut!$E:$E,StockOut!$B:$B,B804,StockOut!$C:$C,E804)), "" )</f>
        <v/>
      </c>
      <c r="O804" s="16">
        <f>IFERROR(IF(N804="","",N804*J804),"")</f>
        <v/>
      </c>
      <c r="P804" s="6" t="n"/>
    </row>
    <row r="805">
      <c r="A805" s="17" t="n"/>
      <c r="B805" s="6" t="n"/>
      <c r="C805" s="6">
        <f>IFERROR(VLOOKUP(B805,'Lists &amp; Settings'!$A$3:$D$200,2,FALSE),"")</f>
        <v/>
      </c>
      <c r="D805" s="6">
        <f>IFERROR(VLOOKUP(B805,'Lists &amp; Settings'!$A$3:$D$200,3,FALSE),"")</f>
        <v/>
      </c>
      <c r="E805" s="6" t="n"/>
      <c r="F805" s="6" t="n"/>
      <c r="G805" s="6" t="n"/>
      <c r="H805" s="6" t="n"/>
      <c r="I805" s="6">
        <f>IFERROR(IF(I805="",""&amp;VLOOKUP(B805,'Lists &amp; Settings'!$A$3:$D$200,4,FALSE),I805),"")</f>
        <v/>
      </c>
      <c r="J805" s="16" t="n"/>
      <c r="K805" s="17" t="n"/>
      <c r="L805" s="8">
        <f>IFERROR(IF(COUNTIF(A805:K805,"&lt;&gt;")=0,"",K805-TODAY()),"")</f>
        <v/>
      </c>
      <c r="M805" s="6">
        <f>IFERROR(IF(COUNTIF(A805:K805,"&lt;&gt;")=0,"",IF(K805&lt;TODAY(),"Expired",IF(K805&lt;=TODAY()+'Lists &amp; Settings'!$B$10,"Expiring Soon","OK"))),"" )</f>
        <v/>
      </c>
      <c r="N805" s="8">
        <f>IFERROR(IF(COUNTIF(A805:K805,"&lt;&gt;")=0,"", H805-SUMIFS(StockOut!$E:$E,StockOut!$B:$B,B805,StockOut!$C:$C,E805)), "" )</f>
        <v/>
      </c>
      <c r="O805" s="16">
        <f>IFERROR(IF(N805="","",N805*J805),"")</f>
        <v/>
      </c>
      <c r="P805" s="6" t="n"/>
    </row>
    <row r="806">
      <c r="A806" s="17" t="n"/>
      <c r="B806" s="6" t="n"/>
      <c r="C806" s="6">
        <f>IFERROR(VLOOKUP(B806,'Lists &amp; Settings'!$A$3:$D$200,2,FALSE),"")</f>
        <v/>
      </c>
      <c r="D806" s="6">
        <f>IFERROR(VLOOKUP(B806,'Lists &amp; Settings'!$A$3:$D$200,3,FALSE),"")</f>
        <v/>
      </c>
      <c r="E806" s="6" t="n"/>
      <c r="F806" s="6" t="n"/>
      <c r="G806" s="6" t="n"/>
      <c r="H806" s="6" t="n"/>
      <c r="I806" s="6">
        <f>IFERROR(IF(I806="",""&amp;VLOOKUP(B806,'Lists &amp; Settings'!$A$3:$D$200,4,FALSE),I806),"")</f>
        <v/>
      </c>
      <c r="J806" s="16" t="n"/>
      <c r="K806" s="17" t="n"/>
      <c r="L806" s="8">
        <f>IFERROR(IF(COUNTIF(A806:K806,"&lt;&gt;")=0,"",K806-TODAY()),"")</f>
        <v/>
      </c>
      <c r="M806" s="6">
        <f>IFERROR(IF(COUNTIF(A806:K806,"&lt;&gt;")=0,"",IF(K806&lt;TODAY(),"Expired",IF(K806&lt;=TODAY()+'Lists &amp; Settings'!$B$10,"Expiring Soon","OK"))),"" )</f>
        <v/>
      </c>
      <c r="N806" s="8">
        <f>IFERROR(IF(COUNTIF(A806:K806,"&lt;&gt;")=0,"", H806-SUMIFS(StockOut!$E:$E,StockOut!$B:$B,B806,StockOut!$C:$C,E806)), "" )</f>
        <v/>
      </c>
      <c r="O806" s="16">
        <f>IFERROR(IF(N806="","",N806*J806),"")</f>
        <v/>
      </c>
      <c r="P806" s="6" t="n"/>
    </row>
    <row r="807">
      <c r="A807" s="17" t="n"/>
      <c r="B807" s="6" t="n"/>
      <c r="C807" s="6">
        <f>IFERROR(VLOOKUP(B807,'Lists &amp; Settings'!$A$3:$D$200,2,FALSE),"")</f>
        <v/>
      </c>
      <c r="D807" s="6">
        <f>IFERROR(VLOOKUP(B807,'Lists &amp; Settings'!$A$3:$D$200,3,FALSE),"")</f>
        <v/>
      </c>
      <c r="E807" s="6" t="n"/>
      <c r="F807" s="6" t="n"/>
      <c r="G807" s="6" t="n"/>
      <c r="H807" s="6" t="n"/>
      <c r="I807" s="6">
        <f>IFERROR(IF(I807="",""&amp;VLOOKUP(B807,'Lists &amp; Settings'!$A$3:$D$200,4,FALSE),I807),"")</f>
        <v/>
      </c>
      <c r="J807" s="16" t="n"/>
      <c r="K807" s="17" t="n"/>
      <c r="L807" s="8">
        <f>IFERROR(IF(COUNTIF(A807:K807,"&lt;&gt;")=0,"",K807-TODAY()),"")</f>
        <v/>
      </c>
      <c r="M807" s="6">
        <f>IFERROR(IF(COUNTIF(A807:K807,"&lt;&gt;")=0,"",IF(K807&lt;TODAY(),"Expired",IF(K807&lt;=TODAY()+'Lists &amp; Settings'!$B$10,"Expiring Soon","OK"))),"" )</f>
        <v/>
      </c>
      <c r="N807" s="8">
        <f>IFERROR(IF(COUNTIF(A807:K807,"&lt;&gt;")=0,"", H807-SUMIFS(StockOut!$E:$E,StockOut!$B:$B,B807,StockOut!$C:$C,E807)), "" )</f>
        <v/>
      </c>
      <c r="O807" s="16">
        <f>IFERROR(IF(N807="","",N807*J807),"")</f>
        <v/>
      </c>
      <c r="P807" s="6" t="n"/>
    </row>
    <row r="808">
      <c r="A808" s="17" t="n"/>
      <c r="B808" s="6" t="n"/>
      <c r="C808" s="6">
        <f>IFERROR(VLOOKUP(B808,'Lists &amp; Settings'!$A$3:$D$200,2,FALSE),"")</f>
        <v/>
      </c>
      <c r="D808" s="6">
        <f>IFERROR(VLOOKUP(B808,'Lists &amp; Settings'!$A$3:$D$200,3,FALSE),"")</f>
        <v/>
      </c>
      <c r="E808" s="6" t="n"/>
      <c r="F808" s="6" t="n"/>
      <c r="G808" s="6" t="n"/>
      <c r="H808" s="6" t="n"/>
      <c r="I808" s="6">
        <f>IFERROR(IF(I808="",""&amp;VLOOKUP(B808,'Lists &amp; Settings'!$A$3:$D$200,4,FALSE),I808),"")</f>
        <v/>
      </c>
      <c r="J808" s="16" t="n"/>
      <c r="K808" s="17" t="n"/>
      <c r="L808" s="8">
        <f>IFERROR(IF(COUNTIF(A808:K808,"&lt;&gt;")=0,"",K808-TODAY()),"")</f>
        <v/>
      </c>
      <c r="M808" s="6">
        <f>IFERROR(IF(COUNTIF(A808:K808,"&lt;&gt;")=0,"",IF(K808&lt;TODAY(),"Expired",IF(K808&lt;=TODAY()+'Lists &amp; Settings'!$B$10,"Expiring Soon","OK"))),"" )</f>
        <v/>
      </c>
      <c r="N808" s="8">
        <f>IFERROR(IF(COUNTIF(A808:K808,"&lt;&gt;")=0,"", H808-SUMIFS(StockOut!$E:$E,StockOut!$B:$B,B808,StockOut!$C:$C,E808)), "" )</f>
        <v/>
      </c>
      <c r="O808" s="16">
        <f>IFERROR(IF(N808="","",N808*J808),"")</f>
        <v/>
      </c>
      <c r="P808" s="6" t="n"/>
    </row>
    <row r="809">
      <c r="A809" s="17" t="n"/>
      <c r="B809" s="6" t="n"/>
      <c r="C809" s="6">
        <f>IFERROR(VLOOKUP(B809,'Lists &amp; Settings'!$A$3:$D$200,2,FALSE),"")</f>
        <v/>
      </c>
      <c r="D809" s="6">
        <f>IFERROR(VLOOKUP(B809,'Lists &amp; Settings'!$A$3:$D$200,3,FALSE),"")</f>
        <v/>
      </c>
      <c r="E809" s="6" t="n"/>
      <c r="F809" s="6" t="n"/>
      <c r="G809" s="6" t="n"/>
      <c r="H809" s="6" t="n"/>
      <c r="I809" s="6">
        <f>IFERROR(IF(I809="",""&amp;VLOOKUP(B809,'Lists &amp; Settings'!$A$3:$D$200,4,FALSE),I809),"")</f>
        <v/>
      </c>
      <c r="J809" s="16" t="n"/>
      <c r="K809" s="17" t="n"/>
      <c r="L809" s="8">
        <f>IFERROR(IF(COUNTIF(A809:K809,"&lt;&gt;")=0,"",K809-TODAY()),"")</f>
        <v/>
      </c>
      <c r="M809" s="6">
        <f>IFERROR(IF(COUNTIF(A809:K809,"&lt;&gt;")=0,"",IF(K809&lt;TODAY(),"Expired",IF(K809&lt;=TODAY()+'Lists &amp; Settings'!$B$10,"Expiring Soon","OK"))),"" )</f>
        <v/>
      </c>
      <c r="N809" s="8">
        <f>IFERROR(IF(COUNTIF(A809:K809,"&lt;&gt;")=0,"", H809-SUMIFS(StockOut!$E:$E,StockOut!$B:$B,B809,StockOut!$C:$C,E809)), "" )</f>
        <v/>
      </c>
      <c r="O809" s="16">
        <f>IFERROR(IF(N809="","",N809*J809),"")</f>
        <v/>
      </c>
      <c r="P809" s="6" t="n"/>
    </row>
    <row r="810">
      <c r="A810" s="17" t="n"/>
      <c r="B810" s="6" t="n"/>
      <c r="C810" s="6">
        <f>IFERROR(VLOOKUP(B810,'Lists &amp; Settings'!$A$3:$D$200,2,FALSE),"")</f>
        <v/>
      </c>
      <c r="D810" s="6">
        <f>IFERROR(VLOOKUP(B810,'Lists &amp; Settings'!$A$3:$D$200,3,FALSE),"")</f>
        <v/>
      </c>
      <c r="E810" s="6" t="n"/>
      <c r="F810" s="6" t="n"/>
      <c r="G810" s="6" t="n"/>
      <c r="H810" s="6" t="n"/>
      <c r="I810" s="6">
        <f>IFERROR(IF(I810="",""&amp;VLOOKUP(B810,'Lists &amp; Settings'!$A$3:$D$200,4,FALSE),I810),"")</f>
        <v/>
      </c>
      <c r="J810" s="16" t="n"/>
      <c r="K810" s="17" t="n"/>
      <c r="L810" s="8">
        <f>IFERROR(IF(COUNTIF(A810:K810,"&lt;&gt;")=0,"",K810-TODAY()),"")</f>
        <v/>
      </c>
      <c r="M810" s="6">
        <f>IFERROR(IF(COUNTIF(A810:K810,"&lt;&gt;")=0,"",IF(K810&lt;TODAY(),"Expired",IF(K810&lt;=TODAY()+'Lists &amp; Settings'!$B$10,"Expiring Soon","OK"))),"" )</f>
        <v/>
      </c>
      <c r="N810" s="8">
        <f>IFERROR(IF(COUNTIF(A810:K810,"&lt;&gt;")=0,"", H810-SUMIFS(StockOut!$E:$E,StockOut!$B:$B,B810,StockOut!$C:$C,E810)), "" )</f>
        <v/>
      </c>
      <c r="O810" s="16">
        <f>IFERROR(IF(N810="","",N810*J810),"")</f>
        <v/>
      </c>
      <c r="P810" s="6" t="n"/>
    </row>
    <row r="811">
      <c r="A811" s="17" t="n"/>
      <c r="B811" s="6" t="n"/>
      <c r="C811" s="6">
        <f>IFERROR(VLOOKUP(B811,'Lists &amp; Settings'!$A$3:$D$200,2,FALSE),"")</f>
        <v/>
      </c>
      <c r="D811" s="6">
        <f>IFERROR(VLOOKUP(B811,'Lists &amp; Settings'!$A$3:$D$200,3,FALSE),"")</f>
        <v/>
      </c>
      <c r="E811" s="6" t="n"/>
      <c r="F811" s="6" t="n"/>
      <c r="G811" s="6" t="n"/>
      <c r="H811" s="6" t="n"/>
      <c r="I811" s="6">
        <f>IFERROR(IF(I811="",""&amp;VLOOKUP(B811,'Lists &amp; Settings'!$A$3:$D$200,4,FALSE),I811),"")</f>
        <v/>
      </c>
      <c r="J811" s="16" t="n"/>
      <c r="K811" s="17" t="n"/>
      <c r="L811" s="8">
        <f>IFERROR(IF(COUNTIF(A811:K811,"&lt;&gt;")=0,"",K811-TODAY()),"")</f>
        <v/>
      </c>
      <c r="M811" s="6">
        <f>IFERROR(IF(COUNTIF(A811:K811,"&lt;&gt;")=0,"",IF(K811&lt;TODAY(),"Expired",IF(K811&lt;=TODAY()+'Lists &amp; Settings'!$B$10,"Expiring Soon","OK"))),"" )</f>
        <v/>
      </c>
      <c r="N811" s="8">
        <f>IFERROR(IF(COUNTIF(A811:K811,"&lt;&gt;")=0,"", H811-SUMIFS(StockOut!$E:$E,StockOut!$B:$B,B811,StockOut!$C:$C,E811)), "" )</f>
        <v/>
      </c>
      <c r="O811" s="16">
        <f>IFERROR(IF(N811="","",N811*J811),"")</f>
        <v/>
      </c>
      <c r="P811" s="6" t="n"/>
    </row>
    <row r="812">
      <c r="A812" s="17" t="n"/>
      <c r="B812" s="6" t="n"/>
      <c r="C812" s="6">
        <f>IFERROR(VLOOKUP(B812,'Lists &amp; Settings'!$A$3:$D$200,2,FALSE),"")</f>
        <v/>
      </c>
      <c r="D812" s="6">
        <f>IFERROR(VLOOKUP(B812,'Lists &amp; Settings'!$A$3:$D$200,3,FALSE),"")</f>
        <v/>
      </c>
      <c r="E812" s="6" t="n"/>
      <c r="F812" s="6" t="n"/>
      <c r="G812" s="6" t="n"/>
      <c r="H812" s="6" t="n"/>
      <c r="I812" s="6">
        <f>IFERROR(IF(I812="",""&amp;VLOOKUP(B812,'Lists &amp; Settings'!$A$3:$D$200,4,FALSE),I812),"")</f>
        <v/>
      </c>
      <c r="J812" s="16" t="n"/>
      <c r="K812" s="17" t="n"/>
      <c r="L812" s="8">
        <f>IFERROR(IF(COUNTIF(A812:K812,"&lt;&gt;")=0,"",K812-TODAY()),"")</f>
        <v/>
      </c>
      <c r="M812" s="6">
        <f>IFERROR(IF(COUNTIF(A812:K812,"&lt;&gt;")=0,"",IF(K812&lt;TODAY(),"Expired",IF(K812&lt;=TODAY()+'Lists &amp; Settings'!$B$10,"Expiring Soon","OK"))),"" )</f>
        <v/>
      </c>
      <c r="N812" s="8">
        <f>IFERROR(IF(COUNTIF(A812:K812,"&lt;&gt;")=0,"", H812-SUMIFS(StockOut!$E:$E,StockOut!$B:$B,B812,StockOut!$C:$C,E812)), "" )</f>
        <v/>
      </c>
      <c r="O812" s="16">
        <f>IFERROR(IF(N812="","",N812*J812),"")</f>
        <v/>
      </c>
      <c r="P812" s="6" t="n"/>
    </row>
    <row r="813">
      <c r="A813" s="17" t="n"/>
      <c r="B813" s="6" t="n"/>
      <c r="C813" s="6">
        <f>IFERROR(VLOOKUP(B813,'Lists &amp; Settings'!$A$3:$D$200,2,FALSE),"")</f>
        <v/>
      </c>
      <c r="D813" s="6">
        <f>IFERROR(VLOOKUP(B813,'Lists &amp; Settings'!$A$3:$D$200,3,FALSE),"")</f>
        <v/>
      </c>
      <c r="E813" s="6" t="n"/>
      <c r="F813" s="6" t="n"/>
      <c r="G813" s="6" t="n"/>
      <c r="H813" s="6" t="n"/>
      <c r="I813" s="6">
        <f>IFERROR(IF(I813="",""&amp;VLOOKUP(B813,'Lists &amp; Settings'!$A$3:$D$200,4,FALSE),I813),"")</f>
        <v/>
      </c>
      <c r="J813" s="16" t="n"/>
      <c r="K813" s="17" t="n"/>
      <c r="L813" s="8">
        <f>IFERROR(IF(COUNTIF(A813:K813,"&lt;&gt;")=0,"",K813-TODAY()),"")</f>
        <v/>
      </c>
      <c r="M813" s="6">
        <f>IFERROR(IF(COUNTIF(A813:K813,"&lt;&gt;")=0,"",IF(K813&lt;TODAY(),"Expired",IF(K813&lt;=TODAY()+'Lists &amp; Settings'!$B$10,"Expiring Soon","OK"))),"" )</f>
        <v/>
      </c>
      <c r="N813" s="8">
        <f>IFERROR(IF(COUNTIF(A813:K813,"&lt;&gt;")=0,"", H813-SUMIFS(StockOut!$E:$E,StockOut!$B:$B,B813,StockOut!$C:$C,E813)), "" )</f>
        <v/>
      </c>
      <c r="O813" s="16">
        <f>IFERROR(IF(N813="","",N813*J813),"")</f>
        <v/>
      </c>
      <c r="P813" s="6" t="n"/>
    </row>
    <row r="814">
      <c r="A814" s="17" t="n"/>
      <c r="B814" s="6" t="n"/>
      <c r="C814" s="6">
        <f>IFERROR(VLOOKUP(B814,'Lists &amp; Settings'!$A$3:$D$200,2,FALSE),"")</f>
        <v/>
      </c>
      <c r="D814" s="6">
        <f>IFERROR(VLOOKUP(B814,'Lists &amp; Settings'!$A$3:$D$200,3,FALSE),"")</f>
        <v/>
      </c>
      <c r="E814" s="6" t="n"/>
      <c r="F814" s="6" t="n"/>
      <c r="G814" s="6" t="n"/>
      <c r="H814" s="6" t="n"/>
      <c r="I814" s="6">
        <f>IFERROR(IF(I814="",""&amp;VLOOKUP(B814,'Lists &amp; Settings'!$A$3:$D$200,4,FALSE),I814),"")</f>
        <v/>
      </c>
      <c r="J814" s="16" t="n"/>
      <c r="K814" s="17" t="n"/>
      <c r="L814" s="8">
        <f>IFERROR(IF(COUNTIF(A814:K814,"&lt;&gt;")=0,"",K814-TODAY()),"")</f>
        <v/>
      </c>
      <c r="M814" s="6">
        <f>IFERROR(IF(COUNTIF(A814:K814,"&lt;&gt;")=0,"",IF(K814&lt;TODAY(),"Expired",IF(K814&lt;=TODAY()+'Lists &amp; Settings'!$B$10,"Expiring Soon","OK"))),"" )</f>
        <v/>
      </c>
      <c r="N814" s="8">
        <f>IFERROR(IF(COUNTIF(A814:K814,"&lt;&gt;")=0,"", H814-SUMIFS(StockOut!$E:$E,StockOut!$B:$B,B814,StockOut!$C:$C,E814)), "" )</f>
        <v/>
      </c>
      <c r="O814" s="16">
        <f>IFERROR(IF(N814="","",N814*J814),"")</f>
        <v/>
      </c>
      <c r="P814" s="6" t="n"/>
    </row>
    <row r="815">
      <c r="A815" s="17" t="n"/>
      <c r="B815" s="6" t="n"/>
      <c r="C815" s="6">
        <f>IFERROR(VLOOKUP(B815,'Lists &amp; Settings'!$A$3:$D$200,2,FALSE),"")</f>
        <v/>
      </c>
      <c r="D815" s="6">
        <f>IFERROR(VLOOKUP(B815,'Lists &amp; Settings'!$A$3:$D$200,3,FALSE),"")</f>
        <v/>
      </c>
      <c r="E815" s="6" t="n"/>
      <c r="F815" s="6" t="n"/>
      <c r="G815" s="6" t="n"/>
      <c r="H815" s="6" t="n"/>
      <c r="I815" s="6">
        <f>IFERROR(IF(I815="",""&amp;VLOOKUP(B815,'Lists &amp; Settings'!$A$3:$D$200,4,FALSE),I815),"")</f>
        <v/>
      </c>
      <c r="J815" s="16" t="n"/>
      <c r="K815" s="17" t="n"/>
      <c r="L815" s="8">
        <f>IFERROR(IF(COUNTIF(A815:K815,"&lt;&gt;")=0,"",K815-TODAY()),"")</f>
        <v/>
      </c>
      <c r="M815" s="6">
        <f>IFERROR(IF(COUNTIF(A815:K815,"&lt;&gt;")=0,"",IF(K815&lt;TODAY(),"Expired",IF(K815&lt;=TODAY()+'Lists &amp; Settings'!$B$10,"Expiring Soon","OK"))),"" )</f>
        <v/>
      </c>
      <c r="N815" s="8">
        <f>IFERROR(IF(COUNTIF(A815:K815,"&lt;&gt;")=0,"", H815-SUMIFS(StockOut!$E:$E,StockOut!$B:$B,B815,StockOut!$C:$C,E815)), "" )</f>
        <v/>
      </c>
      <c r="O815" s="16">
        <f>IFERROR(IF(N815="","",N815*J815),"")</f>
        <v/>
      </c>
      <c r="P815" s="6" t="n"/>
    </row>
    <row r="816">
      <c r="A816" s="17" t="n"/>
      <c r="B816" s="6" t="n"/>
      <c r="C816" s="6">
        <f>IFERROR(VLOOKUP(B816,'Lists &amp; Settings'!$A$3:$D$200,2,FALSE),"")</f>
        <v/>
      </c>
      <c r="D816" s="6">
        <f>IFERROR(VLOOKUP(B816,'Lists &amp; Settings'!$A$3:$D$200,3,FALSE),"")</f>
        <v/>
      </c>
      <c r="E816" s="6" t="n"/>
      <c r="F816" s="6" t="n"/>
      <c r="G816" s="6" t="n"/>
      <c r="H816" s="6" t="n"/>
      <c r="I816" s="6">
        <f>IFERROR(IF(I816="",""&amp;VLOOKUP(B816,'Lists &amp; Settings'!$A$3:$D$200,4,FALSE),I816),"")</f>
        <v/>
      </c>
      <c r="J816" s="16" t="n"/>
      <c r="K816" s="17" t="n"/>
      <c r="L816" s="8">
        <f>IFERROR(IF(COUNTIF(A816:K816,"&lt;&gt;")=0,"",K816-TODAY()),"")</f>
        <v/>
      </c>
      <c r="M816" s="6">
        <f>IFERROR(IF(COUNTIF(A816:K816,"&lt;&gt;")=0,"",IF(K816&lt;TODAY(),"Expired",IF(K816&lt;=TODAY()+'Lists &amp; Settings'!$B$10,"Expiring Soon","OK"))),"" )</f>
        <v/>
      </c>
      <c r="N816" s="8">
        <f>IFERROR(IF(COUNTIF(A816:K816,"&lt;&gt;")=0,"", H816-SUMIFS(StockOut!$E:$E,StockOut!$B:$B,B816,StockOut!$C:$C,E816)), "" )</f>
        <v/>
      </c>
      <c r="O816" s="16">
        <f>IFERROR(IF(N816="","",N816*J816),"")</f>
        <v/>
      </c>
      <c r="P816" s="6" t="n"/>
    </row>
    <row r="817">
      <c r="A817" s="17" t="n"/>
      <c r="B817" s="6" t="n"/>
      <c r="C817" s="6">
        <f>IFERROR(VLOOKUP(B817,'Lists &amp; Settings'!$A$3:$D$200,2,FALSE),"")</f>
        <v/>
      </c>
      <c r="D817" s="6">
        <f>IFERROR(VLOOKUP(B817,'Lists &amp; Settings'!$A$3:$D$200,3,FALSE),"")</f>
        <v/>
      </c>
      <c r="E817" s="6" t="n"/>
      <c r="F817" s="6" t="n"/>
      <c r="G817" s="6" t="n"/>
      <c r="H817" s="6" t="n"/>
      <c r="I817" s="6">
        <f>IFERROR(IF(I817="",""&amp;VLOOKUP(B817,'Lists &amp; Settings'!$A$3:$D$200,4,FALSE),I817),"")</f>
        <v/>
      </c>
      <c r="J817" s="16" t="n"/>
      <c r="K817" s="17" t="n"/>
      <c r="L817" s="8">
        <f>IFERROR(IF(COUNTIF(A817:K817,"&lt;&gt;")=0,"",K817-TODAY()),"")</f>
        <v/>
      </c>
      <c r="M817" s="6">
        <f>IFERROR(IF(COUNTIF(A817:K817,"&lt;&gt;")=0,"",IF(K817&lt;TODAY(),"Expired",IF(K817&lt;=TODAY()+'Lists &amp; Settings'!$B$10,"Expiring Soon","OK"))),"" )</f>
        <v/>
      </c>
      <c r="N817" s="8">
        <f>IFERROR(IF(COUNTIF(A817:K817,"&lt;&gt;")=0,"", H817-SUMIFS(StockOut!$E:$E,StockOut!$B:$B,B817,StockOut!$C:$C,E817)), "" )</f>
        <v/>
      </c>
      <c r="O817" s="16">
        <f>IFERROR(IF(N817="","",N817*J817),"")</f>
        <v/>
      </c>
      <c r="P817" s="6" t="n"/>
    </row>
    <row r="818">
      <c r="A818" s="17" t="n"/>
      <c r="B818" s="6" t="n"/>
      <c r="C818" s="6">
        <f>IFERROR(VLOOKUP(B818,'Lists &amp; Settings'!$A$3:$D$200,2,FALSE),"")</f>
        <v/>
      </c>
      <c r="D818" s="6">
        <f>IFERROR(VLOOKUP(B818,'Lists &amp; Settings'!$A$3:$D$200,3,FALSE),"")</f>
        <v/>
      </c>
      <c r="E818" s="6" t="n"/>
      <c r="F818" s="6" t="n"/>
      <c r="G818" s="6" t="n"/>
      <c r="H818" s="6" t="n"/>
      <c r="I818" s="6">
        <f>IFERROR(IF(I818="",""&amp;VLOOKUP(B818,'Lists &amp; Settings'!$A$3:$D$200,4,FALSE),I818),"")</f>
        <v/>
      </c>
      <c r="J818" s="16" t="n"/>
      <c r="K818" s="17" t="n"/>
      <c r="L818" s="8">
        <f>IFERROR(IF(COUNTIF(A818:K818,"&lt;&gt;")=0,"",K818-TODAY()),"")</f>
        <v/>
      </c>
      <c r="M818" s="6">
        <f>IFERROR(IF(COUNTIF(A818:K818,"&lt;&gt;")=0,"",IF(K818&lt;TODAY(),"Expired",IF(K818&lt;=TODAY()+'Lists &amp; Settings'!$B$10,"Expiring Soon","OK"))),"" )</f>
        <v/>
      </c>
      <c r="N818" s="8">
        <f>IFERROR(IF(COUNTIF(A818:K818,"&lt;&gt;")=0,"", H818-SUMIFS(StockOut!$E:$E,StockOut!$B:$B,B818,StockOut!$C:$C,E818)), "" )</f>
        <v/>
      </c>
      <c r="O818" s="16">
        <f>IFERROR(IF(N818="","",N818*J818),"")</f>
        <v/>
      </c>
      <c r="P818" s="6" t="n"/>
    </row>
    <row r="819">
      <c r="A819" s="17" t="n"/>
      <c r="B819" s="6" t="n"/>
      <c r="C819" s="6">
        <f>IFERROR(VLOOKUP(B819,'Lists &amp; Settings'!$A$3:$D$200,2,FALSE),"")</f>
        <v/>
      </c>
      <c r="D819" s="6">
        <f>IFERROR(VLOOKUP(B819,'Lists &amp; Settings'!$A$3:$D$200,3,FALSE),"")</f>
        <v/>
      </c>
      <c r="E819" s="6" t="n"/>
      <c r="F819" s="6" t="n"/>
      <c r="G819" s="6" t="n"/>
      <c r="H819" s="6" t="n"/>
      <c r="I819" s="6">
        <f>IFERROR(IF(I819="",""&amp;VLOOKUP(B819,'Lists &amp; Settings'!$A$3:$D$200,4,FALSE),I819),"")</f>
        <v/>
      </c>
      <c r="J819" s="16" t="n"/>
      <c r="K819" s="17" t="n"/>
      <c r="L819" s="8">
        <f>IFERROR(IF(COUNTIF(A819:K819,"&lt;&gt;")=0,"",K819-TODAY()),"")</f>
        <v/>
      </c>
      <c r="M819" s="6">
        <f>IFERROR(IF(COUNTIF(A819:K819,"&lt;&gt;")=0,"",IF(K819&lt;TODAY(),"Expired",IF(K819&lt;=TODAY()+'Lists &amp; Settings'!$B$10,"Expiring Soon","OK"))),"" )</f>
        <v/>
      </c>
      <c r="N819" s="8">
        <f>IFERROR(IF(COUNTIF(A819:K819,"&lt;&gt;")=0,"", H819-SUMIFS(StockOut!$E:$E,StockOut!$B:$B,B819,StockOut!$C:$C,E819)), "" )</f>
        <v/>
      </c>
      <c r="O819" s="16">
        <f>IFERROR(IF(N819="","",N819*J819),"")</f>
        <v/>
      </c>
      <c r="P819" s="6" t="n"/>
    </row>
    <row r="820">
      <c r="A820" s="17" t="n"/>
      <c r="B820" s="6" t="n"/>
      <c r="C820" s="6">
        <f>IFERROR(VLOOKUP(B820,'Lists &amp; Settings'!$A$3:$D$200,2,FALSE),"")</f>
        <v/>
      </c>
      <c r="D820" s="6">
        <f>IFERROR(VLOOKUP(B820,'Lists &amp; Settings'!$A$3:$D$200,3,FALSE),"")</f>
        <v/>
      </c>
      <c r="E820" s="6" t="n"/>
      <c r="F820" s="6" t="n"/>
      <c r="G820" s="6" t="n"/>
      <c r="H820" s="6" t="n"/>
      <c r="I820" s="6">
        <f>IFERROR(IF(I820="",""&amp;VLOOKUP(B820,'Lists &amp; Settings'!$A$3:$D$200,4,FALSE),I820),"")</f>
        <v/>
      </c>
      <c r="J820" s="16" t="n"/>
      <c r="K820" s="17" t="n"/>
      <c r="L820" s="8">
        <f>IFERROR(IF(COUNTIF(A820:K820,"&lt;&gt;")=0,"",K820-TODAY()),"")</f>
        <v/>
      </c>
      <c r="M820" s="6">
        <f>IFERROR(IF(COUNTIF(A820:K820,"&lt;&gt;")=0,"",IF(K820&lt;TODAY(),"Expired",IF(K820&lt;=TODAY()+'Lists &amp; Settings'!$B$10,"Expiring Soon","OK"))),"" )</f>
        <v/>
      </c>
      <c r="N820" s="8">
        <f>IFERROR(IF(COUNTIF(A820:K820,"&lt;&gt;")=0,"", H820-SUMIFS(StockOut!$E:$E,StockOut!$B:$B,B820,StockOut!$C:$C,E820)), "" )</f>
        <v/>
      </c>
      <c r="O820" s="16">
        <f>IFERROR(IF(N820="","",N820*J820),"")</f>
        <v/>
      </c>
      <c r="P820" s="6" t="n"/>
    </row>
    <row r="821">
      <c r="A821" s="17" t="n"/>
      <c r="B821" s="6" t="n"/>
      <c r="C821" s="6">
        <f>IFERROR(VLOOKUP(B821,'Lists &amp; Settings'!$A$3:$D$200,2,FALSE),"")</f>
        <v/>
      </c>
      <c r="D821" s="6">
        <f>IFERROR(VLOOKUP(B821,'Lists &amp; Settings'!$A$3:$D$200,3,FALSE),"")</f>
        <v/>
      </c>
      <c r="E821" s="6" t="n"/>
      <c r="F821" s="6" t="n"/>
      <c r="G821" s="6" t="n"/>
      <c r="H821" s="6" t="n"/>
      <c r="I821" s="6">
        <f>IFERROR(IF(I821="",""&amp;VLOOKUP(B821,'Lists &amp; Settings'!$A$3:$D$200,4,FALSE),I821),"")</f>
        <v/>
      </c>
      <c r="J821" s="16" t="n"/>
      <c r="K821" s="17" t="n"/>
      <c r="L821" s="8">
        <f>IFERROR(IF(COUNTIF(A821:K821,"&lt;&gt;")=0,"",K821-TODAY()),"")</f>
        <v/>
      </c>
      <c r="M821" s="6">
        <f>IFERROR(IF(COUNTIF(A821:K821,"&lt;&gt;")=0,"",IF(K821&lt;TODAY(),"Expired",IF(K821&lt;=TODAY()+'Lists &amp; Settings'!$B$10,"Expiring Soon","OK"))),"" )</f>
        <v/>
      </c>
      <c r="N821" s="8">
        <f>IFERROR(IF(COUNTIF(A821:K821,"&lt;&gt;")=0,"", H821-SUMIFS(StockOut!$E:$E,StockOut!$B:$B,B821,StockOut!$C:$C,E821)), "" )</f>
        <v/>
      </c>
      <c r="O821" s="16">
        <f>IFERROR(IF(N821="","",N821*J821),"")</f>
        <v/>
      </c>
      <c r="P821" s="6" t="n"/>
    </row>
    <row r="822">
      <c r="A822" s="17" t="n"/>
      <c r="B822" s="6" t="n"/>
      <c r="C822" s="6">
        <f>IFERROR(VLOOKUP(B822,'Lists &amp; Settings'!$A$3:$D$200,2,FALSE),"")</f>
        <v/>
      </c>
      <c r="D822" s="6">
        <f>IFERROR(VLOOKUP(B822,'Lists &amp; Settings'!$A$3:$D$200,3,FALSE),"")</f>
        <v/>
      </c>
      <c r="E822" s="6" t="n"/>
      <c r="F822" s="6" t="n"/>
      <c r="G822" s="6" t="n"/>
      <c r="H822" s="6" t="n"/>
      <c r="I822" s="6">
        <f>IFERROR(IF(I822="",""&amp;VLOOKUP(B822,'Lists &amp; Settings'!$A$3:$D$200,4,FALSE),I822),"")</f>
        <v/>
      </c>
      <c r="J822" s="16" t="n"/>
      <c r="K822" s="17" t="n"/>
      <c r="L822" s="8">
        <f>IFERROR(IF(COUNTIF(A822:K822,"&lt;&gt;")=0,"",K822-TODAY()),"")</f>
        <v/>
      </c>
      <c r="M822" s="6">
        <f>IFERROR(IF(COUNTIF(A822:K822,"&lt;&gt;")=0,"",IF(K822&lt;TODAY(),"Expired",IF(K822&lt;=TODAY()+'Lists &amp; Settings'!$B$10,"Expiring Soon","OK"))),"" )</f>
        <v/>
      </c>
      <c r="N822" s="8">
        <f>IFERROR(IF(COUNTIF(A822:K822,"&lt;&gt;")=0,"", H822-SUMIFS(StockOut!$E:$E,StockOut!$B:$B,B822,StockOut!$C:$C,E822)), "" )</f>
        <v/>
      </c>
      <c r="O822" s="16">
        <f>IFERROR(IF(N822="","",N822*J822),"")</f>
        <v/>
      </c>
      <c r="P822" s="6" t="n"/>
    </row>
    <row r="823">
      <c r="A823" s="17" t="n"/>
      <c r="B823" s="6" t="n"/>
      <c r="C823" s="6">
        <f>IFERROR(VLOOKUP(B823,'Lists &amp; Settings'!$A$3:$D$200,2,FALSE),"")</f>
        <v/>
      </c>
      <c r="D823" s="6">
        <f>IFERROR(VLOOKUP(B823,'Lists &amp; Settings'!$A$3:$D$200,3,FALSE),"")</f>
        <v/>
      </c>
      <c r="E823" s="6" t="n"/>
      <c r="F823" s="6" t="n"/>
      <c r="G823" s="6" t="n"/>
      <c r="H823" s="6" t="n"/>
      <c r="I823" s="6">
        <f>IFERROR(IF(I823="",""&amp;VLOOKUP(B823,'Lists &amp; Settings'!$A$3:$D$200,4,FALSE),I823),"")</f>
        <v/>
      </c>
      <c r="J823" s="16" t="n"/>
      <c r="K823" s="17" t="n"/>
      <c r="L823" s="8">
        <f>IFERROR(IF(COUNTIF(A823:K823,"&lt;&gt;")=0,"",K823-TODAY()),"")</f>
        <v/>
      </c>
      <c r="M823" s="6">
        <f>IFERROR(IF(COUNTIF(A823:K823,"&lt;&gt;")=0,"",IF(K823&lt;TODAY(),"Expired",IF(K823&lt;=TODAY()+'Lists &amp; Settings'!$B$10,"Expiring Soon","OK"))),"" )</f>
        <v/>
      </c>
      <c r="N823" s="8">
        <f>IFERROR(IF(COUNTIF(A823:K823,"&lt;&gt;")=0,"", H823-SUMIFS(StockOut!$E:$E,StockOut!$B:$B,B823,StockOut!$C:$C,E823)), "" )</f>
        <v/>
      </c>
      <c r="O823" s="16">
        <f>IFERROR(IF(N823="","",N823*J823),"")</f>
        <v/>
      </c>
      <c r="P823" s="6" t="n"/>
    </row>
    <row r="824">
      <c r="A824" s="17" t="n"/>
      <c r="B824" s="6" t="n"/>
      <c r="C824" s="6">
        <f>IFERROR(VLOOKUP(B824,'Lists &amp; Settings'!$A$3:$D$200,2,FALSE),"")</f>
        <v/>
      </c>
      <c r="D824" s="6">
        <f>IFERROR(VLOOKUP(B824,'Lists &amp; Settings'!$A$3:$D$200,3,FALSE),"")</f>
        <v/>
      </c>
      <c r="E824" s="6" t="n"/>
      <c r="F824" s="6" t="n"/>
      <c r="G824" s="6" t="n"/>
      <c r="H824" s="6" t="n"/>
      <c r="I824" s="6">
        <f>IFERROR(IF(I824="",""&amp;VLOOKUP(B824,'Lists &amp; Settings'!$A$3:$D$200,4,FALSE),I824),"")</f>
        <v/>
      </c>
      <c r="J824" s="16" t="n"/>
      <c r="K824" s="17" t="n"/>
      <c r="L824" s="8">
        <f>IFERROR(IF(COUNTIF(A824:K824,"&lt;&gt;")=0,"",K824-TODAY()),"")</f>
        <v/>
      </c>
      <c r="M824" s="6">
        <f>IFERROR(IF(COUNTIF(A824:K824,"&lt;&gt;")=0,"",IF(K824&lt;TODAY(),"Expired",IF(K824&lt;=TODAY()+'Lists &amp; Settings'!$B$10,"Expiring Soon","OK"))),"" )</f>
        <v/>
      </c>
      <c r="N824" s="8">
        <f>IFERROR(IF(COUNTIF(A824:K824,"&lt;&gt;")=0,"", H824-SUMIFS(StockOut!$E:$E,StockOut!$B:$B,B824,StockOut!$C:$C,E824)), "" )</f>
        <v/>
      </c>
      <c r="O824" s="16">
        <f>IFERROR(IF(N824="","",N824*J824),"")</f>
        <v/>
      </c>
      <c r="P824" s="6" t="n"/>
    </row>
    <row r="825">
      <c r="A825" s="17" t="n"/>
      <c r="B825" s="6" t="n"/>
      <c r="C825" s="6">
        <f>IFERROR(VLOOKUP(B825,'Lists &amp; Settings'!$A$3:$D$200,2,FALSE),"")</f>
        <v/>
      </c>
      <c r="D825" s="6">
        <f>IFERROR(VLOOKUP(B825,'Lists &amp; Settings'!$A$3:$D$200,3,FALSE),"")</f>
        <v/>
      </c>
      <c r="E825" s="6" t="n"/>
      <c r="F825" s="6" t="n"/>
      <c r="G825" s="6" t="n"/>
      <c r="H825" s="6" t="n"/>
      <c r="I825" s="6">
        <f>IFERROR(IF(I825="",""&amp;VLOOKUP(B825,'Lists &amp; Settings'!$A$3:$D$200,4,FALSE),I825),"")</f>
        <v/>
      </c>
      <c r="J825" s="16" t="n"/>
      <c r="K825" s="17" t="n"/>
      <c r="L825" s="8">
        <f>IFERROR(IF(COUNTIF(A825:K825,"&lt;&gt;")=0,"",K825-TODAY()),"")</f>
        <v/>
      </c>
      <c r="M825" s="6">
        <f>IFERROR(IF(COUNTIF(A825:K825,"&lt;&gt;")=0,"",IF(K825&lt;TODAY(),"Expired",IF(K825&lt;=TODAY()+'Lists &amp; Settings'!$B$10,"Expiring Soon","OK"))),"" )</f>
        <v/>
      </c>
      <c r="N825" s="8">
        <f>IFERROR(IF(COUNTIF(A825:K825,"&lt;&gt;")=0,"", H825-SUMIFS(StockOut!$E:$E,StockOut!$B:$B,B825,StockOut!$C:$C,E825)), "" )</f>
        <v/>
      </c>
      <c r="O825" s="16">
        <f>IFERROR(IF(N825="","",N825*J825),"")</f>
        <v/>
      </c>
      <c r="P825" s="6" t="n"/>
    </row>
    <row r="826">
      <c r="A826" s="17" t="n"/>
      <c r="B826" s="6" t="n"/>
      <c r="C826" s="6">
        <f>IFERROR(VLOOKUP(B826,'Lists &amp; Settings'!$A$3:$D$200,2,FALSE),"")</f>
        <v/>
      </c>
      <c r="D826" s="6">
        <f>IFERROR(VLOOKUP(B826,'Lists &amp; Settings'!$A$3:$D$200,3,FALSE),"")</f>
        <v/>
      </c>
      <c r="E826" s="6" t="n"/>
      <c r="F826" s="6" t="n"/>
      <c r="G826" s="6" t="n"/>
      <c r="H826" s="6" t="n"/>
      <c r="I826" s="6">
        <f>IFERROR(IF(I826="",""&amp;VLOOKUP(B826,'Lists &amp; Settings'!$A$3:$D$200,4,FALSE),I826),"")</f>
        <v/>
      </c>
      <c r="J826" s="16" t="n"/>
      <c r="K826" s="17" t="n"/>
      <c r="L826" s="8">
        <f>IFERROR(IF(COUNTIF(A826:K826,"&lt;&gt;")=0,"",K826-TODAY()),"")</f>
        <v/>
      </c>
      <c r="M826" s="6">
        <f>IFERROR(IF(COUNTIF(A826:K826,"&lt;&gt;")=0,"",IF(K826&lt;TODAY(),"Expired",IF(K826&lt;=TODAY()+'Lists &amp; Settings'!$B$10,"Expiring Soon","OK"))),"" )</f>
        <v/>
      </c>
      <c r="N826" s="8">
        <f>IFERROR(IF(COUNTIF(A826:K826,"&lt;&gt;")=0,"", H826-SUMIFS(StockOut!$E:$E,StockOut!$B:$B,B826,StockOut!$C:$C,E826)), "" )</f>
        <v/>
      </c>
      <c r="O826" s="16">
        <f>IFERROR(IF(N826="","",N826*J826),"")</f>
        <v/>
      </c>
      <c r="P826" s="6" t="n"/>
    </row>
    <row r="827">
      <c r="A827" s="17" t="n"/>
      <c r="B827" s="6" t="n"/>
      <c r="C827" s="6">
        <f>IFERROR(VLOOKUP(B827,'Lists &amp; Settings'!$A$3:$D$200,2,FALSE),"")</f>
        <v/>
      </c>
      <c r="D827" s="6">
        <f>IFERROR(VLOOKUP(B827,'Lists &amp; Settings'!$A$3:$D$200,3,FALSE),"")</f>
        <v/>
      </c>
      <c r="E827" s="6" t="n"/>
      <c r="F827" s="6" t="n"/>
      <c r="G827" s="6" t="n"/>
      <c r="H827" s="6" t="n"/>
      <c r="I827" s="6">
        <f>IFERROR(IF(I827="",""&amp;VLOOKUP(B827,'Lists &amp; Settings'!$A$3:$D$200,4,FALSE),I827),"")</f>
        <v/>
      </c>
      <c r="J827" s="16" t="n"/>
      <c r="K827" s="17" t="n"/>
      <c r="L827" s="8">
        <f>IFERROR(IF(COUNTIF(A827:K827,"&lt;&gt;")=0,"",K827-TODAY()),"")</f>
        <v/>
      </c>
      <c r="M827" s="6">
        <f>IFERROR(IF(COUNTIF(A827:K827,"&lt;&gt;")=0,"",IF(K827&lt;TODAY(),"Expired",IF(K827&lt;=TODAY()+'Lists &amp; Settings'!$B$10,"Expiring Soon","OK"))),"" )</f>
        <v/>
      </c>
      <c r="N827" s="8">
        <f>IFERROR(IF(COUNTIF(A827:K827,"&lt;&gt;")=0,"", H827-SUMIFS(StockOut!$E:$E,StockOut!$B:$B,B827,StockOut!$C:$C,E827)), "" )</f>
        <v/>
      </c>
      <c r="O827" s="16">
        <f>IFERROR(IF(N827="","",N827*J827),"")</f>
        <v/>
      </c>
      <c r="P827" s="6" t="n"/>
    </row>
    <row r="828">
      <c r="A828" s="17" t="n"/>
      <c r="B828" s="6" t="n"/>
      <c r="C828" s="6">
        <f>IFERROR(VLOOKUP(B828,'Lists &amp; Settings'!$A$3:$D$200,2,FALSE),"")</f>
        <v/>
      </c>
      <c r="D828" s="6">
        <f>IFERROR(VLOOKUP(B828,'Lists &amp; Settings'!$A$3:$D$200,3,FALSE),"")</f>
        <v/>
      </c>
      <c r="E828" s="6" t="n"/>
      <c r="F828" s="6" t="n"/>
      <c r="G828" s="6" t="n"/>
      <c r="H828" s="6" t="n"/>
      <c r="I828" s="6">
        <f>IFERROR(IF(I828="",""&amp;VLOOKUP(B828,'Lists &amp; Settings'!$A$3:$D$200,4,FALSE),I828),"")</f>
        <v/>
      </c>
      <c r="J828" s="16" t="n"/>
      <c r="K828" s="17" t="n"/>
      <c r="L828" s="8">
        <f>IFERROR(IF(COUNTIF(A828:K828,"&lt;&gt;")=0,"",K828-TODAY()),"")</f>
        <v/>
      </c>
      <c r="M828" s="6">
        <f>IFERROR(IF(COUNTIF(A828:K828,"&lt;&gt;")=0,"",IF(K828&lt;TODAY(),"Expired",IF(K828&lt;=TODAY()+'Lists &amp; Settings'!$B$10,"Expiring Soon","OK"))),"" )</f>
        <v/>
      </c>
      <c r="N828" s="8">
        <f>IFERROR(IF(COUNTIF(A828:K828,"&lt;&gt;")=0,"", H828-SUMIFS(StockOut!$E:$E,StockOut!$B:$B,B828,StockOut!$C:$C,E828)), "" )</f>
        <v/>
      </c>
      <c r="O828" s="16">
        <f>IFERROR(IF(N828="","",N828*J828),"")</f>
        <v/>
      </c>
      <c r="P828" s="6" t="n"/>
    </row>
    <row r="829">
      <c r="A829" s="17" t="n"/>
      <c r="B829" s="6" t="n"/>
      <c r="C829" s="6">
        <f>IFERROR(VLOOKUP(B829,'Lists &amp; Settings'!$A$3:$D$200,2,FALSE),"")</f>
        <v/>
      </c>
      <c r="D829" s="6">
        <f>IFERROR(VLOOKUP(B829,'Lists &amp; Settings'!$A$3:$D$200,3,FALSE),"")</f>
        <v/>
      </c>
      <c r="E829" s="6" t="n"/>
      <c r="F829" s="6" t="n"/>
      <c r="G829" s="6" t="n"/>
      <c r="H829" s="6" t="n"/>
      <c r="I829" s="6">
        <f>IFERROR(IF(I829="",""&amp;VLOOKUP(B829,'Lists &amp; Settings'!$A$3:$D$200,4,FALSE),I829),"")</f>
        <v/>
      </c>
      <c r="J829" s="16" t="n"/>
      <c r="K829" s="17" t="n"/>
      <c r="L829" s="8">
        <f>IFERROR(IF(COUNTIF(A829:K829,"&lt;&gt;")=0,"",K829-TODAY()),"")</f>
        <v/>
      </c>
      <c r="M829" s="6">
        <f>IFERROR(IF(COUNTIF(A829:K829,"&lt;&gt;")=0,"",IF(K829&lt;TODAY(),"Expired",IF(K829&lt;=TODAY()+'Lists &amp; Settings'!$B$10,"Expiring Soon","OK"))),"" )</f>
        <v/>
      </c>
      <c r="N829" s="8">
        <f>IFERROR(IF(COUNTIF(A829:K829,"&lt;&gt;")=0,"", H829-SUMIFS(StockOut!$E:$E,StockOut!$B:$B,B829,StockOut!$C:$C,E829)), "" )</f>
        <v/>
      </c>
      <c r="O829" s="16">
        <f>IFERROR(IF(N829="","",N829*J829),"")</f>
        <v/>
      </c>
      <c r="P829" s="6" t="n"/>
    </row>
    <row r="830">
      <c r="A830" s="17" t="n"/>
      <c r="B830" s="6" t="n"/>
      <c r="C830" s="6">
        <f>IFERROR(VLOOKUP(B830,'Lists &amp; Settings'!$A$3:$D$200,2,FALSE),"")</f>
        <v/>
      </c>
      <c r="D830" s="6">
        <f>IFERROR(VLOOKUP(B830,'Lists &amp; Settings'!$A$3:$D$200,3,FALSE),"")</f>
        <v/>
      </c>
      <c r="E830" s="6" t="n"/>
      <c r="F830" s="6" t="n"/>
      <c r="G830" s="6" t="n"/>
      <c r="H830" s="6" t="n"/>
      <c r="I830" s="6">
        <f>IFERROR(IF(I830="",""&amp;VLOOKUP(B830,'Lists &amp; Settings'!$A$3:$D$200,4,FALSE),I830),"")</f>
        <v/>
      </c>
      <c r="J830" s="16" t="n"/>
      <c r="K830" s="17" t="n"/>
      <c r="L830" s="8">
        <f>IFERROR(IF(COUNTIF(A830:K830,"&lt;&gt;")=0,"",K830-TODAY()),"")</f>
        <v/>
      </c>
      <c r="M830" s="6">
        <f>IFERROR(IF(COUNTIF(A830:K830,"&lt;&gt;")=0,"",IF(K830&lt;TODAY(),"Expired",IF(K830&lt;=TODAY()+'Lists &amp; Settings'!$B$10,"Expiring Soon","OK"))),"" )</f>
        <v/>
      </c>
      <c r="N830" s="8">
        <f>IFERROR(IF(COUNTIF(A830:K830,"&lt;&gt;")=0,"", H830-SUMIFS(StockOut!$E:$E,StockOut!$B:$B,B830,StockOut!$C:$C,E830)), "" )</f>
        <v/>
      </c>
      <c r="O830" s="16">
        <f>IFERROR(IF(N830="","",N830*J830),"")</f>
        <v/>
      </c>
      <c r="P830" s="6" t="n"/>
    </row>
    <row r="831">
      <c r="A831" s="17" t="n"/>
      <c r="B831" s="6" t="n"/>
      <c r="C831" s="6">
        <f>IFERROR(VLOOKUP(B831,'Lists &amp; Settings'!$A$3:$D$200,2,FALSE),"")</f>
        <v/>
      </c>
      <c r="D831" s="6">
        <f>IFERROR(VLOOKUP(B831,'Lists &amp; Settings'!$A$3:$D$200,3,FALSE),"")</f>
        <v/>
      </c>
      <c r="E831" s="6" t="n"/>
      <c r="F831" s="6" t="n"/>
      <c r="G831" s="6" t="n"/>
      <c r="H831" s="6" t="n"/>
      <c r="I831" s="6">
        <f>IFERROR(IF(I831="",""&amp;VLOOKUP(B831,'Lists &amp; Settings'!$A$3:$D$200,4,FALSE),I831),"")</f>
        <v/>
      </c>
      <c r="J831" s="16" t="n"/>
      <c r="K831" s="17" t="n"/>
      <c r="L831" s="8">
        <f>IFERROR(IF(COUNTIF(A831:K831,"&lt;&gt;")=0,"",K831-TODAY()),"")</f>
        <v/>
      </c>
      <c r="M831" s="6">
        <f>IFERROR(IF(COUNTIF(A831:K831,"&lt;&gt;")=0,"",IF(K831&lt;TODAY(),"Expired",IF(K831&lt;=TODAY()+'Lists &amp; Settings'!$B$10,"Expiring Soon","OK"))),"" )</f>
        <v/>
      </c>
      <c r="N831" s="8">
        <f>IFERROR(IF(COUNTIF(A831:K831,"&lt;&gt;")=0,"", H831-SUMIFS(StockOut!$E:$E,StockOut!$B:$B,B831,StockOut!$C:$C,E831)), "" )</f>
        <v/>
      </c>
      <c r="O831" s="16">
        <f>IFERROR(IF(N831="","",N831*J831),"")</f>
        <v/>
      </c>
      <c r="P831" s="6" t="n"/>
    </row>
    <row r="832">
      <c r="A832" s="17" t="n"/>
      <c r="B832" s="6" t="n"/>
      <c r="C832" s="6">
        <f>IFERROR(VLOOKUP(B832,'Lists &amp; Settings'!$A$3:$D$200,2,FALSE),"")</f>
        <v/>
      </c>
      <c r="D832" s="6">
        <f>IFERROR(VLOOKUP(B832,'Lists &amp; Settings'!$A$3:$D$200,3,FALSE),"")</f>
        <v/>
      </c>
      <c r="E832" s="6" t="n"/>
      <c r="F832" s="6" t="n"/>
      <c r="G832" s="6" t="n"/>
      <c r="H832" s="6" t="n"/>
      <c r="I832" s="6">
        <f>IFERROR(IF(I832="",""&amp;VLOOKUP(B832,'Lists &amp; Settings'!$A$3:$D$200,4,FALSE),I832),"")</f>
        <v/>
      </c>
      <c r="J832" s="16" t="n"/>
      <c r="K832" s="17" t="n"/>
      <c r="L832" s="8">
        <f>IFERROR(IF(COUNTIF(A832:K832,"&lt;&gt;")=0,"",K832-TODAY()),"")</f>
        <v/>
      </c>
      <c r="M832" s="6">
        <f>IFERROR(IF(COUNTIF(A832:K832,"&lt;&gt;")=0,"",IF(K832&lt;TODAY(),"Expired",IF(K832&lt;=TODAY()+'Lists &amp; Settings'!$B$10,"Expiring Soon","OK"))),"" )</f>
        <v/>
      </c>
      <c r="N832" s="8">
        <f>IFERROR(IF(COUNTIF(A832:K832,"&lt;&gt;")=0,"", H832-SUMIFS(StockOut!$E:$E,StockOut!$B:$B,B832,StockOut!$C:$C,E832)), "" )</f>
        <v/>
      </c>
      <c r="O832" s="16">
        <f>IFERROR(IF(N832="","",N832*J832),"")</f>
        <v/>
      </c>
      <c r="P832" s="6" t="n"/>
    </row>
    <row r="833">
      <c r="A833" s="17" t="n"/>
      <c r="B833" s="6" t="n"/>
      <c r="C833" s="6">
        <f>IFERROR(VLOOKUP(B833,'Lists &amp; Settings'!$A$3:$D$200,2,FALSE),"")</f>
        <v/>
      </c>
      <c r="D833" s="6">
        <f>IFERROR(VLOOKUP(B833,'Lists &amp; Settings'!$A$3:$D$200,3,FALSE),"")</f>
        <v/>
      </c>
      <c r="E833" s="6" t="n"/>
      <c r="F833" s="6" t="n"/>
      <c r="G833" s="6" t="n"/>
      <c r="H833" s="6" t="n"/>
      <c r="I833" s="6">
        <f>IFERROR(IF(I833="",""&amp;VLOOKUP(B833,'Lists &amp; Settings'!$A$3:$D$200,4,FALSE),I833),"")</f>
        <v/>
      </c>
      <c r="J833" s="16" t="n"/>
      <c r="K833" s="17" t="n"/>
      <c r="L833" s="8">
        <f>IFERROR(IF(COUNTIF(A833:K833,"&lt;&gt;")=0,"",K833-TODAY()),"")</f>
        <v/>
      </c>
      <c r="M833" s="6">
        <f>IFERROR(IF(COUNTIF(A833:K833,"&lt;&gt;")=0,"",IF(K833&lt;TODAY(),"Expired",IF(K833&lt;=TODAY()+'Lists &amp; Settings'!$B$10,"Expiring Soon","OK"))),"" )</f>
        <v/>
      </c>
      <c r="N833" s="8">
        <f>IFERROR(IF(COUNTIF(A833:K833,"&lt;&gt;")=0,"", H833-SUMIFS(StockOut!$E:$E,StockOut!$B:$B,B833,StockOut!$C:$C,E833)), "" )</f>
        <v/>
      </c>
      <c r="O833" s="16">
        <f>IFERROR(IF(N833="","",N833*J833),"")</f>
        <v/>
      </c>
      <c r="P833" s="6" t="n"/>
    </row>
    <row r="834">
      <c r="A834" s="17" t="n"/>
      <c r="B834" s="6" t="n"/>
      <c r="C834" s="6">
        <f>IFERROR(VLOOKUP(B834,'Lists &amp; Settings'!$A$3:$D$200,2,FALSE),"")</f>
        <v/>
      </c>
      <c r="D834" s="6">
        <f>IFERROR(VLOOKUP(B834,'Lists &amp; Settings'!$A$3:$D$200,3,FALSE),"")</f>
        <v/>
      </c>
      <c r="E834" s="6" t="n"/>
      <c r="F834" s="6" t="n"/>
      <c r="G834" s="6" t="n"/>
      <c r="H834" s="6" t="n"/>
      <c r="I834" s="6">
        <f>IFERROR(IF(I834="",""&amp;VLOOKUP(B834,'Lists &amp; Settings'!$A$3:$D$200,4,FALSE),I834),"")</f>
        <v/>
      </c>
      <c r="J834" s="16" t="n"/>
      <c r="K834" s="17" t="n"/>
      <c r="L834" s="8">
        <f>IFERROR(IF(COUNTIF(A834:K834,"&lt;&gt;")=0,"",K834-TODAY()),"")</f>
        <v/>
      </c>
      <c r="M834" s="6">
        <f>IFERROR(IF(COUNTIF(A834:K834,"&lt;&gt;")=0,"",IF(K834&lt;TODAY(),"Expired",IF(K834&lt;=TODAY()+'Lists &amp; Settings'!$B$10,"Expiring Soon","OK"))),"" )</f>
        <v/>
      </c>
      <c r="N834" s="8">
        <f>IFERROR(IF(COUNTIF(A834:K834,"&lt;&gt;")=0,"", H834-SUMIFS(StockOut!$E:$E,StockOut!$B:$B,B834,StockOut!$C:$C,E834)), "" )</f>
        <v/>
      </c>
      <c r="O834" s="16">
        <f>IFERROR(IF(N834="","",N834*J834),"")</f>
        <v/>
      </c>
      <c r="P834" s="6" t="n"/>
    </row>
    <row r="835">
      <c r="A835" s="17" t="n"/>
      <c r="B835" s="6" t="n"/>
      <c r="C835" s="6">
        <f>IFERROR(VLOOKUP(B835,'Lists &amp; Settings'!$A$3:$D$200,2,FALSE),"")</f>
        <v/>
      </c>
      <c r="D835" s="6">
        <f>IFERROR(VLOOKUP(B835,'Lists &amp; Settings'!$A$3:$D$200,3,FALSE),"")</f>
        <v/>
      </c>
      <c r="E835" s="6" t="n"/>
      <c r="F835" s="6" t="n"/>
      <c r="G835" s="6" t="n"/>
      <c r="H835" s="6" t="n"/>
      <c r="I835" s="6">
        <f>IFERROR(IF(I835="",""&amp;VLOOKUP(B835,'Lists &amp; Settings'!$A$3:$D$200,4,FALSE),I835),"")</f>
        <v/>
      </c>
      <c r="J835" s="16" t="n"/>
      <c r="K835" s="17" t="n"/>
      <c r="L835" s="8">
        <f>IFERROR(IF(COUNTIF(A835:K835,"&lt;&gt;")=0,"",K835-TODAY()),"")</f>
        <v/>
      </c>
      <c r="M835" s="6">
        <f>IFERROR(IF(COUNTIF(A835:K835,"&lt;&gt;")=0,"",IF(K835&lt;TODAY(),"Expired",IF(K835&lt;=TODAY()+'Lists &amp; Settings'!$B$10,"Expiring Soon","OK"))),"" )</f>
        <v/>
      </c>
      <c r="N835" s="8">
        <f>IFERROR(IF(COUNTIF(A835:K835,"&lt;&gt;")=0,"", H835-SUMIFS(StockOut!$E:$E,StockOut!$B:$B,B835,StockOut!$C:$C,E835)), "" )</f>
        <v/>
      </c>
      <c r="O835" s="16">
        <f>IFERROR(IF(N835="","",N835*J835),"")</f>
        <v/>
      </c>
      <c r="P835" s="6" t="n"/>
    </row>
    <row r="836">
      <c r="A836" s="17" t="n"/>
      <c r="B836" s="6" t="n"/>
      <c r="C836" s="6">
        <f>IFERROR(VLOOKUP(B836,'Lists &amp; Settings'!$A$3:$D$200,2,FALSE),"")</f>
        <v/>
      </c>
      <c r="D836" s="6">
        <f>IFERROR(VLOOKUP(B836,'Lists &amp; Settings'!$A$3:$D$200,3,FALSE),"")</f>
        <v/>
      </c>
      <c r="E836" s="6" t="n"/>
      <c r="F836" s="6" t="n"/>
      <c r="G836" s="6" t="n"/>
      <c r="H836" s="6" t="n"/>
      <c r="I836" s="6">
        <f>IFERROR(IF(I836="",""&amp;VLOOKUP(B836,'Lists &amp; Settings'!$A$3:$D$200,4,FALSE),I836),"")</f>
        <v/>
      </c>
      <c r="J836" s="16" t="n"/>
      <c r="K836" s="17" t="n"/>
      <c r="L836" s="8">
        <f>IFERROR(IF(COUNTIF(A836:K836,"&lt;&gt;")=0,"",K836-TODAY()),"")</f>
        <v/>
      </c>
      <c r="M836" s="6">
        <f>IFERROR(IF(COUNTIF(A836:K836,"&lt;&gt;")=0,"",IF(K836&lt;TODAY(),"Expired",IF(K836&lt;=TODAY()+'Lists &amp; Settings'!$B$10,"Expiring Soon","OK"))),"" )</f>
        <v/>
      </c>
      <c r="N836" s="8">
        <f>IFERROR(IF(COUNTIF(A836:K836,"&lt;&gt;")=0,"", H836-SUMIFS(StockOut!$E:$E,StockOut!$B:$B,B836,StockOut!$C:$C,E836)), "" )</f>
        <v/>
      </c>
      <c r="O836" s="16">
        <f>IFERROR(IF(N836="","",N836*J836),"")</f>
        <v/>
      </c>
      <c r="P836" s="6" t="n"/>
    </row>
    <row r="837">
      <c r="A837" s="17" t="n"/>
      <c r="B837" s="6" t="n"/>
      <c r="C837" s="6">
        <f>IFERROR(VLOOKUP(B837,'Lists &amp; Settings'!$A$3:$D$200,2,FALSE),"")</f>
        <v/>
      </c>
      <c r="D837" s="6">
        <f>IFERROR(VLOOKUP(B837,'Lists &amp; Settings'!$A$3:$D$200,3,FALSE),"")</f>
        <v/>
      </c>
      <c r="E837" s="6" t="n"/>
      <c r="F837" s="6" t="n"/>
      <c r="G837" s="6" t="n"/>
      <c r="H837" s="6" t="n"/>
      <c r="I837" s="6">
        <f>IFERROR(IF(I837="",""&amp;VLOOKUP(B837,'Lists &amp; Settings'!$A$3:$D$200,4,FALSE),I837),"")</f>
        <v/>
      </c>
      <c r="J837" s="16" t="n"/>
      <c r="K837" s="17" t="n"/>
      <c r="L837" s="8">
        <f>IFERROR(IF(COUNTIF(A837:K837,"&lt;&gt;")=0,"",K837-TODAY()),"")</f>
        <v/>
      </c>
      <c r="M837" s="6">
        <f>IFERROR(IF(COUNTIF(A837:K837,"&lt;&gt;")=0,"",IF(K837&lt;TODAY(),"Expired",IF(K837&lt;=TODAY()+'Lists &amp; Settings'!$B$10,"Expiring Soon","OK"))),"" )</f>
        <v/>
      </c>
      <c r="N837" s="8">
        <f>IFERROR(IF(COUNTIF(A837:K837,"&lt;&gt;")=0,"", H837-SUMIFS(StockOut!$E:$E,StockOut!$B:$B,B837,StockOut!$C:$C,E837)), "" )</f>
        <v/>
      </c>
      <c r="O837" s="16">
        <f>IFERROR(IF(N837="","",N837*J837),"")</f>
        <v/>
      </c>
      <c r="P837" s="6" t="n"/>
    </row>
    <row r="838">
      <c r="A838" s="17" t="n"/>
      <c r="B838" s="6" t="n"/>
      <c r="C838" s="6">
        <f>IFERROR(VLOOKUP(B838,'Lists &amp; Settings'!$A$3:$D$200,2,FALSE),"")</f>
        <v/>
      </c>
      <c r="D838" s="6">
        <f>IFERROR(VLOOKUP(B838,'Lists &amp; Settings'!$A$3:$D$200,3,FALSE),"")</f>
        <v/>
      </c>
      <c r="E838" s="6" t="n"/>
      <c r="F838" s="6" t="n"/>
      <c r="G838" s="6" t="n"/>
      <c r="H838" s="6" t="n"/>
      <c r="I838" s="6">
        <f>IFERROR(IF(I838="",""&amp;VLOOKUP(B838,'Lists &amp; Settings'!$A$3:$D$200,4,FALSE),I838),"")</f>
        <v/>
      </c>
      <c r="J838" s="16" t="n"/>
      <c r="K838" s="17" t="n"/>
      <c r="L838" s="8">
        <f>IFERROR(IF(COUNTIF(A838:K838,"&lt;&gt;")=0,"",K838-TODAY()),"")</f>
        <v/>
      </c>
      <c r="M838" s="6">
        <f>IFERROR(IF(COUNTIF(A838:K838,"&lt;&gt;")=0,"",IF(K838&lt;TODAY(),"Expired",IF(K838&lt;=TODAY()+'Lists &amp; Settings'!$B$10,"Expiring Soon","OK"))),"" )</f>
        <v/>
      </c>
      <c r="N838" s="8">
        <f>IFERROR(IF(COUNTIF(A838:K838,"&lt;&gt;")=0,"", H838-SUMIFS(StockOut!$E:$E,StockOut!$B:$B,B838,StockOut!$C:$C,E838)), "" )</f>
        <v/>
      </c>
      <c r="O838" s="16">
        <f>IFERROR(IF(N838="","",N838*J838),"")</f>
        <v/>
      </c>
      <c r="P838" s="6" t="n"/>
    </row>
    <row r="839">
      <c r="A839" s="17" t="n"/>
      <c r="B839" s="6" t="n"/>
      <c r="C839" s="6">
        <f>IFERROR(VLOOKUP(B839,'Lists &amp; Settings'!$A$3:$D$200,2,FALSE),"")</f>
        <v/>
      </c>
      <c r="D839" s="6">
        <f>IFERROR(VLOOKUP(B839,'Lists &amp; Settings'!$A$3:$D$200,3,FALSE),"")</f>
        <v/>
      </c>
      <c r="E839" s="6" t="n"/>
      <c r="F839" s="6" t="n"/>
      <c r="G839" s="6" t="n"/>
      <c r="H839" s="6" t="n"/>
      <c r="I839" s="6">
        <f>IFERROR(IF(I839="",""&amp;VLOOKUP(B839,'Lists &amp; Settings'!$A$3:$D$200,4,FALSE),I839),"")</f>
        <v/>
      </c>
      <c r="J839" s="16" t="n"/>
      <c r="K839" s="17" t="n"/>
      <c r="L839" s="8">
        <f>IFERROR(IF(COUNTIF(A839:K839,"&lt;&gt;")=0,"",K839-TODAY()),"")</f>
        <v/>
      </c>
      <c r="M839" s="6">
        <f>IFERROR(IF(COUNTIF(A839:K839,"&lt;&gt;")=0,"",IF(K839&lt;TODAY(),"Expired",IF(K839&lt;=TODAY()+'Lists &amp; Settings'!$B$10,"Expiring Soon","OK"))),"" )</f>
        <v/>
      </c>
      <c r="N839" s="8">
        <f>IFERROR(IF(COUNTIF(A839:K839,"&lt;&gt;")=0,"", H839-SUMIFS(StockOut!$E:$E,StockOut!$B:$B,B839,StockOut!$C:$C,E839)), "" )</f>
        <v/>
      </c>
      <c r="O839" s="16">
        <f>IFERROR(IF(N839="","",N839*J839),"")</f>
        <v/>
      </c>
      <c r="P839" s="6" t="n"/>
    </row>
    <row r="840">
      <c r="A840" s="17" t="n"/>
      <c r="B840" s="6" t="n"/>
      <c r="C840" s="6">
        <f>IFERROR(VLOOKUP(B840,'Lists &amp; Settings'!$A$3:$D$200,2,FALSE),"")</f>
        <v/>
      </c>
      <c r="D840" s="6">
        <f>IFERROR(VLOOKUP(B840,'Lists &amp; Settings'!$A$3:$D$200,3,FALSE),"")</f>
        <v/>
      </c>
      <c r="E840" s="6" t="n"/>
      <c r="F840" s="6" t="n"/>
      <c r="G840" s="6" t="n"/>
      <c r="H840" s="6" t="n"/>
      <c r="I840" s="6">
        <f>IFERROR(IF(I840="",""&amp;VLOOKUP(B840,'Lists &amp; Settings'!$A$3:$D$200,4,FALSE),I840),"")</f>
        <v/>
      </c>
      <c r="J840" s="16" t="n"/>
      <c r="K840" s="17" t="n"/>
      <c r="L840" s="8">
        <f>IFERROR(IF(COUNTIF(A840:K840,"&lt;&gt;")=0,"",K840-TODAY()),"")</f>
        <v/>
      </c>
      <c r="M840" s="6">
        <f>IFERROR(IF(COUNTIF(A840:K840,"&lt;&gt;")=0,"",IF(K840&lt;TODAY(),"Expired",IF(K840&lt;=TODAY()+'Lists &amp; Settings'!$B$10,"Expiring Soon","OK"))),"" )</f>
        <v/>
      </c>
      <c r="N840" s="8">
        <f>IFERROR(IF(COUNTIF(A840:K840,"&lt;&gt;")=0,"", H840-SUMIFS(StockOut!$E:$E,StockOut!$B:$B,B840,StockOut!$C:$C,E840)), "" )</f>
        <v/>
      </c>
      <c r="O840" s="16">
        <f>IFERROR(IF(N840="","",N840*J840),"")</f>
        <v/>
      </c>
      <c r="P840" s="6" t="n"/>
    </row>
    <row r="841">
      <c r="A841" s="17" t="n"/>
      <c r="B841" s="6" t="n"/>
      <c r="C841" s="6">
        <f>IFERROR(VLOOKUP(B841,'Lists &amp; Settings'!$A$3:$D$200,2,FALSE),"")</f>
        <v/>
      </c>
      <c r="D841" s="6">
        <f>IFERROR(VLOOKUP(B841,'Lists &amp; Settings'!$A$3:$D$200,3,FALSE),"")</f>
        <v/>
      </c>
      <c r="E841" s="6" t="n"/>
      <c r="F841" s="6" t="n"/>
      <c r="G841" s="6" t="n"/>
      <c r="H841" s="6" t="n"/>
      <c r="I841" s="6">
        <f>IFERROR(IF(I841="",""&amp;VLOOKUP(B841,'Lists &amp; Settings'!$A$3:$D$200,4,FALSE),I841),"")</f>
        <v/>
      </c>
      <c r="J841" s="16" t="n"/>
      <c r="K841" s="17" t="n"/>
      <c r="L841" s="8">
        <f>IFERROR(IF(COUNTIF(A841:K841,"&lt;&gt;")=0,"",K841-TODAY()),"")</f>
        <v/>
      </c>
      <c r="M841" s="6">
        <f>IFERROR(IF(COUNTIF(A841:K841,"&lt;&gt;")=0,"",IF(K841&lt;TODAY(),"Expired",IF(K841&lt;=TODAY()+'Lists &amp; Settings'!$B$10,"Expiring Soon","OK"))),"" )</f>
        <v/>
      </c>
      <c r="N841" s="8">
        <f>IFERROR(IF(COUNTIF(A841:K841,"&lt;&gt;")=0,"", H841-SUMIFS(StockOut!$E:$E,StockOut!$B:$B,B841,StockOut!$C:$C,E841)), "" )</f>
        <v/>
      </c>
      <c r="O841" s="16">
        <f>IFERROR(IF(N841="","",N841*J841),"")</f>
        <v/>
      </c>
      <c r="P841" s="6" t="n"/>
    </row>
    <row r="842">
      <c r="A842" s="17" t="n"/>
      <c r="B842" s="6" t="n"/>
      <c r="C842" s="6">
        <f>IFERROR(VLOOKUP(B842,'Lists &amp; Settings'!$A$3:$D$200,2,FALSE),"")</f>
        <v/>
      </c>
      <c r="D842" s="6">
        <f>IFERROR(VLOOKUP(B842,'Lists &amp; Settings'!$A$3:$D$200,3,FALSE),"")</f>
        <v/>
      </c>
      <c r="E842" s="6" t="n"/>
      <c r="F842" s="6" t="n"/>
      <c r="G842" s="6" t="n"/>
      <c r="H842" s="6" t="n"/>
      <c r="I842" s="6">
        <f>IFERROR(IF(I842="",""&amp;VLOOKUP(B842,'Lists &amp; Settings'!$A$3:$D$200,4,FALSE),I842),"")</f>
        <v/>
      </c>
      <c r="J842" s="16" t="n"/>
      <c r="K842" s="17" t="n"/>
      <c r="L842" s="8">
        <f>IFERROR(IF(COUNTIF(A842:K842,"&lt;&gt;")=0,"",K842-TODAY()),"")</f>
        <v/>
      </c>
      <c r="M842" s="6">
        <f>IFERROR(IF(COUNTIF(A842:K842,"&lt;&gt;")=0,"",IF(K842&lt;TODAY(),"Expired",IF(K842&lt;=TODAY()+'Lists &amp; Settings'!$B$10,"Expiring Soon","OK"))),"" )</f>
        <v/>
      </c>
      <c r="N842" s="8">
        <f>IFERROR(IF(COUNTIF(A842:K842,"&lt;&gt;")=0,"", H842-SUMIFS(StockOut!$E:$E,StockOut!$B:$B,B842,StockOut!$C:$C,E842)), "" )</f>
        <v/>
      </c>
      <c r="O842" s="16">
        <f>IFERROR(IF(N842="","",N842*J842),"")</f>
        <v/>
      </c>
      <c r="P842" s="6" t="n"/>
    </row>
    <row r="843">
      <c r="A843" s="17" t="n"/>
      <c r="B843" s="6" t="n"/>
      <c r="C843" s="6">
        <f>IFERROR(VLOOKUP(B843,'Lists &amp; Settings'!$A$3:$D$200,2,FALSE),"")</f>
        <v/>
      </c>
      <c r="D843" s="6">
        <f>IFERROR(VLOOKUP(B843,'Lists &amp; Settings'!$A$3:$D$200,3,FALSE),"")</f>
        <v/>
      </c>
      <c r="E843" s="6" t="n"/>
      <c r="F843" s="6" t="n"/>
      <c r="G843" s="6" t="n"/>
      <c r="H843" s="6" t="n"/>
      <c r="I843" s="6">
        <f>IFERROR(IF(I843="",""&amp;VLOOKUP(B843,'Lists &amp; Settings'!$A$3:$D$200,4,FALSE),I843),"")</f>
        <v/>
      </c>
      <c r="J843" s="16" t="n"/>
      <c r="K843" s="17" t="n"/>
      <c r="L843" s="8">
        <f>IFERROR(IF(COUNTIF(A843:K843,"&lt;&gt;")=0,"",K843-TODAY()),"")</f>
        <v/>
      </c>
      <c r="M843" s="6">
        <f>IFERROR(IF(COUNTIF(A843:K843,"&lt;&gt;")=0,"",IF(K843&lt;TODAY(),"Expired",IF(K843&lt;=TODAY()+'Lists &amp; Settings'!$B$10,"Expiring Soon","OK"))),"" )</f>
        <v/>
      </c>
      <c r="N843" s="8">
        <f>IFERROR(IF(COUNTIF(A843:K843,"&lt;&gt;")=0,"", H843-SUMIFS(StockOut!$E:$E,StockOut!$B:$B,B843,StockOut!$C:$C,E843)), "" )</f>
        <v/>
      </c>
      <c r="O843" s="16">
        <f>IFERROR(IF(N843="","",N843*J843),"")</f>
        <v/>
      </c>
      <c r="P843" s="6" t="n"/>
    </row>
    <row r="844">
      <c r="A844" s="17" t="n"/>
      <c r="B844" s="6" t="n"/>
      <c r="C844" s="6">
        <f>IFERROR(VLOOKUP(B844,'Lists &amp; Settings'!$A$3:$D$200,2,FALSE),"")</f>
        <v/>
      </c>
      <c r="D844" s="6">
        <f>IFERROR(VLOOKUP(B844,'Lists &amp; Settings'!$A$3:$D$200,3,FALSE),"")</f>
        <v/>
      </c>
      <c r="E844" s="6" t="n"/>
      <c r="F844" s="6" t="n"/>
      <c r="G844" s="6" t="n"/>
      <c r="H844" s="6" t="n"/>
      <c r="I844" s="6">
        <f>IFERROR(IF(I844="",""&amp;VLOOKUP(B844,'Lists &amp; Settings'!$A$3:$D$200,4,FALSE),I844),"")</f>
        <v/>
      </c>
      <c r="J844" s="16" t="n"/>
      <c r="K844" s="17" t="n"/>
      <c r="L844" s="8">
        <f>IFERROR(IF(COUNTIF(A844:K844,"&lt;&gt;")=0,"",K844-TODAY()),"")</f>
        <v/>
      </c>
      <c r="M844" s="6">
        <f>IFERROR(IF(COUNTIF(A844:K844,"&lt;&gt;")=0,"",IF(K844&lt;TODAY(),"Expired",IF(K844&lt;=TODAY()+'Lists &amp; Settings'!$B$10,"Expiring Soon","OK"))),"" )</f>
        <v/>
      </c>
      <c r="N844" s="8">
        <f>IFERROR(IF(COUNTIF(A844:K844,"&lt;&gt;")=0,"", H844-SUMIFS(StockOut!$E:$E,StockOut!$B:$B,B844,StockOut!$C:$C,E844)), "" )</f>
        <v/>
      </c>
      <c r="O844" s="16">
        <f>IFERROR(IF(N844="","",N844*J844),"")</f>
        <v/>
      </c>
      <c r="P844" s="6" t="n"/>
    </row>
    <row r="845">
      <c r="A845" s="17" t="n"/>
      <c r="B845" s="6" t="n"/>
      <c r="C845" s="6">
        <f>IFERROR(VLOOKUP(B845,'Lists &amp; Settings'!$A$3:$D$200,2,FALSE),"")</f>
        <v/>
      </c>
      <c r="D845" s="6">
        <f>IFERROR(VLOOKUP(B845,'Lists &amp; Settings'!$A$3:$D$200,3,FALSE),"")</f>
        <v/>
      </c>
      <c r="E845" s="6" t="n"/>
      <c r="F845" s="6" t="n"/>
      <c r="G845" s="6" t="n"/>
      <c r="H845" s="6" t="n"/>
      <c r="I845" s="6">
        <f>IFERROR(IF(I845="",""&amp;VLOOKUP(B845,'Lists &amp; Settings'!$A$3:$D$200,4,FALSE),I845),"")</f>
        <v/>
      </c>
      <c r="J845" s="16" t="n"/>
      <c r="K845" s="17" t="n"/>
      <c r="L845" s="8">
        <f>IFERROR(IF(COUNTIF(A845:K845,"&lt;&gt;")=0,"",K845-TODAY()),"")</f>
        <v/>
      </c>
      <c r="M845" s="6">
        <f>IFERROR(IF(COUNTIF(A845:K845,"&lt;&gt;")=0,"",IF(K845&lt;TODAY(),"Expired",IF(K845&lt;=TODAY()+'Lists &amp; Settings'!$B$10,"Expiring Soon","OK"))),"" )</f>
        <v/>
      </c>
      <c r="N845" s="8">
        <f>IFERROR(IF(COUNTIF(A845:K845,"&lt;&gt;")=0,"", H845-SUMIFS(StockOut!$E:$E,StockOut!$B:$B,B845,StockOut!$C:$C,E845)), "" )</f>
        <v/>
      </c>
      <c r="O845" s="16">
        <f>IFERROR(IF(N845="","",N845*J845),"")</f>
        <v/>
      </c>
      <c r="P845" s="6" t="n"/>
    </row>
    <row r="846">
      <c r="A846" s="17" t="n"/>
      <c r="B846" s="6" t="n"/>
      <c r="C846" s="6">
        <f>IFERROR(VLOOKUP(B846,'Lists &amp; Settings'!$A$3:$D$200,2,FALSE),"")</f>
        <v/>
      </c>
      <c r="D846" s="6">
        <f>IFERROR(VLOOKUP(B846,'Lists &amp; Settings'!$A$3:$D$200,3,FALSE),"")</f>
        <v/>
      </c>
      <c r="E846" s="6" t="n"/>
      <c r="F846" s="6" t="n"/>
      <c r="G846" s="6" t="n"/>
      <c r="H846" s="6" t="n"/>
      <c r="I846" s="6">
        <f>IFERROR(IF(I846="",""&amp;VLOOKUP(B846,'Lists &amp; Settings'!$A$3:$D$200,4,FALSE),I846),"")</f>
        <v/>
      </c>
      <c r="J846" s="16" t="n"/>
      <c r="K846" s="17" t="n"/>
      <c r="L846" s="8">
        <f>IFERROR(IF(COUNTIF(A846:K846,"&lt;&gt;")=0,"",K846-TODAY()),"")</f>
        <v/>
      </c>
      <c r="M846" s="6">
        <f>IFERROR(IF(COUNTIF(A846:K846,"&lt;&gt;")=0,"",IF(K846&lt;TODAY(),"Expired",IF(K846&lt;=TODAY()+'Lists &amp; Settings'!$B$10,"Expiring Soon","OK"))),"" )</f>
        <v/>
      </c>
      <c r="N846" s="8">
        <f>IFERROR(IF(COUNTIF(A846:K846,"&lt;&gt;")=0,"", H846-SUMIFS(StockOut!$E:$E,StockOut!$B:$B,B846,StockOut!$C:$C,E846)), "" )</f>
        <v/>
      </c>
      <c r="O846" s="16">
        <f>IFERROR(IF(N846="","",N846*J846),"")</f>
        <v/>
      </c>
      <c r="P846" s="6" t="n"/>
    </row>
    <row r="847">
      <c r="A847" s="17" t="n"/>
      <c r="B847" s="6" t="n"/>
      <c r="C847" s="6">
        <f>IFERROR(VLOOKUP(B847,'Lists &amp; Settings'!$A$3:$D$200,2,FALSE),"")</f>
        <v/>
      </c>
      <c r="D847" s="6">
        <f>IFERROR(VLOOKUP(B847,'Lists &amp; Settings'!$A$3:$D$200,3,FALSE),"")</f>
        <v/>
      </c>
      <c r="E847" s="6" t="n"/>
      <c r="F847" s="6" t="n"/>
      <c r="G847" s="6" t="n"/>
      <c r="H847" s="6" t="n"/>
      <c r="I847" s="6">
        <f>IFERROR(IF(I847="",""&amp;VLOOKUP(B847,'Lists &amp; Settings'!$A$3:$D$200,4,FALSE),I847),"")</f>
        <v/>
      </c>
      <c r="J847" s="16" t="n"/>
      <c r="K847" s="17" t="n"/>
      <c r="L847" s="8">
        <f>IFERROR(IF(COUNTIF(A847:K847,"&lt;&gt;")=0,"",K847-TODAY()),"")</f>
        <v/>
      </c>
      <c r="M847" s="6">
        <f>IFERROR(IF(COUNTIF(A847:K847,"&lt;&gt;")=0,"",IF(K847&lt;TODAY(),"Expired",IF(K847&lt;=TODAY()+'Lists &amp; Settings'!$B$10,"Expiring Soon","OK"))),"" )</f>
        <v/>
      </c>
      <c r="N847" s="8">
        <f>IFERROR(IF(COUNTIF(A847:K847,"&lt;&gt;")=0,"", H847-SUMIFS(StockOut!$E:$E,StockOut!$B:$B,B847,StockOut!$C:$C,E847)), "" )</f>
        <v/>
      </c>
      <c r="O847" s="16">
        <f>IFERROR(IF(N847="","",N847*J847),"")</f>
        <v/>
      </c>
      <c r="P847" s="6" t="n"/>
    </row>
    <row r="848">
      <c r="A848" s="17" t="n"/>
      <c r="B848" s="6" t="n"/>
      <c r="C848" s="6">
        <f>IFERROR(VLOOKUP(B848,'Lists &amp; Settings'!$A$3:$D$200,2,FALSE),"")</f>
        <v/>
      </c>
      <c r="D848" s="6">
        <f>IFERROR(VLOOKUP(B848,'Lists &amp; Settings'!$A$3:$D$200,3,FALSE),"")</f>
        <v/>
      </c>
      <c r="E848" s="6" t="n"/>
      <c r="F848" s="6" t="n"/>
      <c r="G848" s="6" t="n"/>
      <c r="H848" s="6" t="n"/>
      <c r="I848" s="6">
        <f>IFERROR(IF(I848="",""&amp;VLOOKUP(B848,'Lists &amp; Settings'!$A$3:$D$200,4,FALSE),I848),"")</f>
        <v/>
      </c>
      <c r="J848" s="16" t="n"/>
      <c r="K848" s="17" t="n"/>
      <c r="L848" s="8">
        <f>IFERROR(IF(COUNTIF(A848:K848,"&lt;&gt;")=0,"",K848-TODAY()),"")</f>
        <v/>
      </c>
      <c r="M848" s="6">
        <f>IFERROR(IF(COUNTIF(A848:K848,"&lt;&gt;")=0,"",IF(K848&lt;TODAY(),"Expired",IF(K848&lt;=TODAY()+'Lists &amp; Settings'!$B$10,"Expiring Soon","OK"))),"" )</f>
        <v/>
      </c>
      <c r="N848" s="8">
        <f>IFERROR(IF(COUNTIF(A848:K848,"&lt;&gt;")=0,"", H848-SUMIFS(StockOut!$E:$E,StockOut!$B:$B,B848,StockOut!$C:$C,E848)), "" )</f>
        <v/>
      </c>
      <c r="O848" s="16">
        <f>IFERROR(IF(N848="","",N848*J848),"")</f>
        <v/>
      </c>
      <c r="P848" s="6" t="n"/>
    </row>
    <row r="849">
      <c r="A849" s="17" t="n"/>
      <c r="B849" s="6" t="n"/>
      <c r="C849" s="6">
        <f>IFERROR(VLOOKUP(B849,'Lists &amp; Settings'!$A$3:$D$200,2,FALSE),"")</f>
        <v/>
      </c>
      <c r="D849" s="6">
        <f>IFERROR(VLOOKUP(B849,'Lists &amp; Settings'!$A$3:$D$200,3,FALSE),"")</f>
        <v/>
      </c>
      <c r="E849" s="6" t="n"/>
      <c r="F849" s="6" t="n"/>
      <c r="G849" s="6" t="n"/>
      <c r="H849" s="6" t="n"/>
      <c r="I849" s="6">
        <f>IFERROR(IF(I849="",""&amp;VLOOKUP(B849,'Lists &amp; Settings'!$A$3:$D$200,4,FALSE),I849),"")</f>
        <v/>
      </c>
      <c r="J849" s="16" t="n"/>
      <c r="K849" s="17" t="n"/>
      <c r="L849" s="8">
        <f>IFERROR(IF(COUNTIF(A849:K849,"&lt;&gt;")=0,"",K849-TODAY()),"")</f>
        <v/>
      </c>
      <c r="M849" s="6">
        <f>IFERROR(IF(COUNTIF(A849:K849,"&lt;&gt;")=0,"",IF(K849&lt;TODAY(),"Expired",IF(K849&lt;=TODAY()+'Lists &amp; Settings'!$B$10,"Expiring Soon","OK"))),"" )</f>
        <v/>
      </c>
      <c r="N849" s="8">
        <f>IFERROR(IF(COUNTIF(A849:K849,"&lt;&gt;")=0,"", H849-SUMIFS(StockOut!$E:$E,StockOut!$B:$B,B849,StockOut!$C:$C,E849)), "" )</f>
        <v/>
      </c>
      <c r="O849" s="16">
        <f>IFERROR(IF(N849="","",N849*J849),"")</f>
        <v/>
      </c>
      <c r="P849" s="6" t="n"/>
    </row>
    <row r="850">
      <c r="A850" s="17" t="n"/>
      <c r="B850" s="6" t="n"/>
      <c r="C850" s="6">
        <f>IFERROR(VLOOKUP(B850,'Lists &amp; Settings'!$A$3:$D$200,2,FALSE),"")</f>
        <v/>
      </c>
      <c r="D850" s="6">
        <f>IFERROR(VLOOKUP(B850,'Lists &amp; Settings'!$A$3:$D$200,3,FALSE),"")</f>
        <v/>
      </c>
      <c r="E850" s="6" t="n"/>
      <c r="F850" s="6" t="n"/>
      <c r="G850" s="6" t="n"/>
      <c r="H850" s="6" t="n"/>
      <c r="I850" s="6">
        <f>IFERROR(IF(I850="",""&amp;VLOOKUP(B850,'Lists &amp; Settings'!$A$3:$D$200,4,FALSE),I850),"")</f>
        <v/>
      </c>
      <c r="J850" s="16" t="n"/>
      <c r="K850" s="17" t="n"/>
      <c r="L850" s="8">
        <f>IFERROR(IF(COUNTIF(A850:K850,"&lt;&gt;")=0,"",K850-TODAY()),"")</f>
        <v/>
      </c>
      <c r="M850" s="6">
        <f>IFERROR(IF(COUNTIF(A850:K850,"&lt;&gt;")=0,"",IF(K850&lt;TODAY(),"Expired",IF(K850&lt;=TODAY()+'Lists &amp; Settings'!$B$10,"Expiring Soon","OK"))),"" )</f>
        <v/>
      </c>
      <c r="N850" s="8">
        <f>IFERROR(IF(COUNTIF(A850:K850,"&lt;&gt;")=0,"", H850-SUMIFS(StockOut!$E:$E,StockOut!$B:$B,B850,StockOut!$C:$C,E850)), "" )</f>
        <v/>
      </c>
      <c r="O850" s="16">
        <f>IFERROR(IF(N850="","",N850*J850),"")</f>
        <v/>
      </c>
      <c r="P850" s="6" t="n"/>
    </row>
    <row r="851">
      <c r="A851" s="17" t="n"/>
      <c r="B851" s="6" t="n"/>
      <c r="C851" s="6">
        <f>IFERROR(VLOOKUP(B851,'Lists &amp; Settings'!$A$3:$D$200,2,FALSE),"")</f>
        <v/>
      </c>
      <c r="D851" s="6">
        <f>IFERROR(VLOOKUP(B851,'Lists &amp; Settings'!$A$3:$D$200,3,FALSE),"")</f>
        <v/>
      </c>
      <c r="E851" s="6" t="n"/>
      <c r="F851" s="6" t="n"/>
      <c r="G851" s="6" t="n"/>
      <c r="H851" s="6" t="n"/>
      <c r="I851" s="6">
        <f>IFERROR(IF(I851="",""&amp;VLOOKUP(B851,'Lists &amp; Settings'!$A$3:$D$200,4,FALSE),I851),"")</f>
        <v/>
      </c>
      <c r="J851" s="16" t="n"/>
      <c r="K851" s="17" t="n"/>
      <c r="L851" s="8">
        <f>IFERROR(IF(COUNTIF(A851:K851,"&lt;&gt;")=0,"",K851-TODAY()),"")</f>
        <v/>
      </c>
      <c r="M851" s="6">
        <f>IFERROR(IF(COUNTIF(A851:K851,"&lt;&gt;")=0,"",IF(K851&lt;TODAY(),"Expired",IF(K851&lt;=TODAY()+'Lists &amp; Settings'!$B$10,"Expiring Soon","OK"))),"" )</f>
        <v/>
      </c>
      <c r="N851" s="8">
        <f>IFERROR(IF(COUNTIF(A851:K851,"&lt;&gt;")=0,"", H851-SUMIFS(StockOut!$E:$E,StockOut!$B:$B,B851,StockOut!$C:$C,E851)), "" )</f>
        <v/>
      </c>
      <c r="O851" s="16">
        <f>IFERROR(IF(N851="","",N851*J851),"")</f>
        <v/>
      </c>
      <c r="P851" s="6" t="n"/>
    </row>
    <row r="852">
      <c r="A852" s="17" t="n"/>
      <c r="B852" s="6" t="n"/>
      <c r="C852" s="6">
        <f>IFERROR(VLOOKUP(B852,'Lists &amp; Settings'!$A$3:$D$200,2,FALSE),"")</f>
        <v/>
      </c>
      <c r="D852" s="6">
        <f>IFERROR(VLOOKUP(B852,'Lists &amp; Settings'!$A$3:$D$200,3,FALSE),"")</f>
        <v/>
      </c>
      <c r="E852" s="6" t="n"/>
      <c r="F852" s="6" t="n"/>
      <c r="G852" s="6" t="n"/>
      <c r="H852" s="6" t="n"/>
      <c r="I852" s="6">
        <f>IFERROR(IF(I852="",""&amp;VLOOKUP(B852,'Lists &amp; Settings'!$A$3:$D$200,4,FALSE),I852),"")</f>
        <v/>
      </c>
      <c r="J852" s="16" t="n"/>
      <c r="K852" s="17" t="n"/>
      <c r="L852" s="8">
        <f>IFERROR(IF(COUNTIF(A852:K852,"&lt;&gt;")=0,"",K852-TODAY()),"")</f>
        <v/>
      </c>
      <c r="M852" s="6">
        <f>IFERROR(IF(COUNTIF(A852:K852,"&lt;&gt;")=0,"",IF(K852&lt;TODAY(),"Expired",IF(K852&lt;=TODAY()+'Lists &amp; Settings'!$B$10,"Expiring Soon","OK"))),"" )</f>
        <v/>
      </c>
      <c r="N852" s="8">
        <f>IFERROR(IF(COUNTIF(A852:K852,"&lt;&gt;")=0,"", H852-SUMIFS(StockOut!$E:$E,StockOut!$B:$B,B852,StockOut!$C:$C,E852)), "" )</f>
        <v/>
      </c>
      <c r="O852" s="16">
        <f>IFERROR(IF(N852="","",N852*J852),"")</f>
        <v/>
      </c>
      <c r="P852" s="6" t="n"/>
    </row>
    <row r="853">
      <c r="A853" s="17" t="n"/>
      <c r="B853" s="6" t="n"/>
      <c r="C853" s="6">
        <f>IFERROR(VLOOKUP(B853,'Lists &amp; Settings'!$A$3:$D$200,2,FALSE),"")</f>
        <v/>
      </c>
      <c r="D853" s="6">
        <f>IFERROR(VLOOKUP(B853,'Lists &amp; Settings'!$A$3:$D$200,3,FALSE),"")</f>
        <v/>
      </c>
      <c r="E853" s="6" t="n"/>
      <c r="F853" s="6" t="n"/>
      <c r="G853" s="6" t="n"/>
      <c r="H853" s="6" t="n"/>
      <c r="I853" s="6">
        <f>IFERROR(IF(I853="",""&amp;VLOOKUP(B853,'Lists &amp; Settings'!$A$3:$D$200,4,FALSE),I853),"")</f>
        <v/>
      </c>
      <c r="J853" s="16" t="n"/>
      <c r="K853" s="17" t="n"/>
      <c r="L853" s="8">
        <f>IFERROR(IF(COUNTIF(A853:K853,"&lt;&gt;")=0,"",K853-TODAY()),"")</f>
        <v/>
      </c>
      <c r="M853" s="6">
        <f>IFERROR(IF(COUNTIF(A853:K853,"&lt;&gt;")=0,"",IF(K853&lt;TODAY(),"Expired",IF(K853&lt;=TODAY()+'Lists &amp; Settings'!$B$10,"Expiring Soon","OK"))),"" )</f>
        <v/>
      </c>
      <c r="N853" s="8">
        <f>IFERROR(IF(COUNTIF(A853:K853,"&lt;&gt;")=0,"", H853-SUMIFS(StockOut!$E:$E,StockOut!$B:$B,B853,StockOut!$C:$C,E853)), "" )</f>
        <v/>
      </c>
      <c r="O853" s="16">
        <f>IFERROR(IF(N853="","",N853*J853),"")</f>
        <v/>
      </c>
      <c r="P853" s="6" t="n"/>
    </row>
    <row r="854">
      <c r="A854" s="17" t="n"/>
      <c r="B854" s="6" t="n"/>
      <c r="C854" s="6">
        <f>IFERROR(VLOOKUP(B854,'Lists &amp; Settings'!$A$3:$D$200,2,FALSE),"")</f>
        <v/>
      </c>
      <c r="D854" s="6">
        <f>IFERROR(VLOOKUP(B854,'Lists &amp; Settings'!$A$3:$D$200,3,FALSE),"")</f>
        <v/>
      </c>
      <c r="E854" s="6" t="n"/>
      <c r="F854" s="6" t="n"/>
      <c r="G854" s="6" t="n"/>
      <c r="H854" s="6" t="n"/>
      <c r="I854" s="6">
        <f>IFERROR(IF(I854="",""&amp;VLOOKUP(B854,'Lists &amp; Settings'!$A$3:$D$200,4,FALSE),I854),"")</f>
        <v/>
      </c>
      <c r="J854" s="16" t="n"/>
      <c r="K854" s="17" t="n"/>
      <c r="L854" s="8">
        <f>IFERROR(IF(COUNTIF(A854:K854,"&lt;&gt;")=0,"",K854-TODAY()),"")</f>
        <v/>
      </c>
      <c r="M854" s="6">
        <f>IFERROR(IF(COUNTIF(A854:K854,"&lt;&gt;")=0,"",IF(K854&lt;TODAY(),"Expired",IF(K854&lt;=TODAY()+'Lists &amp; Settings'!$B$10,"Expiring Soon","OK"))),"" )</f>
        <v/>
      </c>
      <c r="N854" s="8">
        <f>IFERROR(IF(COUNTIF(A854:K854,"&lt;&gt;")=0,"", H854-SUMIFS(StockOut!$E:$E,StockOut!$B:$B,B854,StockOut!$C:$C,E854)), "" )</f>
        <v/>
      </c>
      <c r="O854" s="16">
        <f>IFERROR(IF(N854="","",N854*J854),"")</f>
        <v/>
      </c>
      <c r="P854" s="6" t="n"/>
    </row>
    <row r="855">
      <c r="A855" s="17" t="n"/>
      <c r="B855" s="6" t="n"/>
      <c r="C855" s="6">
        <f>IFERROR(VLOOKUP(B855,'Lists &amp; Settings'!$A$3:$D$200,2,FALSE),"")</f>
        <v/>
      </c>
      <c r="D855" s="6">
        <f>IFERROR(VLOOKUP(B855,'Lists &amp; Settings'!$A$3:$D$200,3,FALSE),"")</f>
        <v/>
      </c>
      <c r="E855" s="6" t="n"/>
      <c r="F855" s="6" t="n"/>
      <c r="G855" s="6" t="n"/>
      <c r="H855" s="6" t="n"/>
      <c r="I855" s="6">
        <f>IFERROR(IF(I855="",""&amp;VLOOKUP(B855,'Lists &amp; Settings'!$A$3:$D$200,4,FALSE),I855),"")</f>
        <v/>
      </c>
      <c r="J855" s="16" t="n"/>
      <c r="K855" s="17" t="n"/>
      <c r="L855" s="8">
        <f>IFERROR(IF(COUNTIF(A855:K855,"&lt;&gt;")=0,"",K855-TODAY()),"")</f>
        <v/>
      </c>
      <c r="M855" s="6">
        <f>IFERROR(IF(COUNTIF(A855:K855,"&lt;&gt;")=0,"",IF(K855&lt;TODAY(),"Expired",IF(K855&lt;=TODAY()+'Lists &amp; Settings'!$B$10,"Expiring Soon","OK"))),"" )</f>
        <v/>
      </c>
      <c r="N855" s="8">
        <f>IFERROR(IF(COUNTIF(A855:K855,"&lt;&gt;")=0,"", H855-SUMIFS(StockOut!$E:$E,StockOut!$B:$B,B855,StockOut!$C:$C,E855)), "" )</f>
        <v/>
      </c>
      <c r="O855" s="16">
        <f>IFERROR(IF(N855="","",N855*J855),"")</f>
        <v/>
      </c>
      <c r="P855" s="6" t="n"/>
    </row>
    <row r="856">
      <c r="A856" s="17" t="n"/>
      <c r="B856" s="6" t="n"/>
      <c r="C856" s="6">
        <f>IFERROR(VLOOKUP(B856,'Lists &amp; Settings'!$A$3:$D$200,2,FALSE),"")</f>
        <v/>
      </c>
      <c r="D856" s="6">
        <f>IFERROR(VLOOKUP(B856,'Lists &amp; Settings'!$A$3:$D$200,3,FALSE),"")</f>
        <v/>
      </c>
      <c r="E856" s="6" t="n"/>
      <c r="F856" s="6" t="n"/>
      <c r="G856" s="6" t="n"/>
      <c r="H856" s="6" t="n"/>
      <c r="I856" s="6">
        <f>IFERROR(IF(I856="",""&amp;VLOOKUP(B856,'Lists &amp; Settings'!$A$3:$D$200,4,FALSE),I856),"")</f>
        <v/>
      </c>
      <c r="J856" s="16" t="n"/>
      <c r="K856" s="17" t="n"/>
      <c r="L856" s="8">
        <f>IFERROR(IF(COUNTIF(A856:K856,"&lt;&gt;")=0,"",K856-TODAY()),"")</f>
        <v/>
      </c>
      <c r="M856" s="6">
        <f>IFERROR(IF(COUNTIF(A856:K856,"&lt;&gt;")=0,"",IF(K856&lt;TODAY(),"Expired",IF(K856&lt;=TODAY()+'Lists &amp; Settings'!$B$10,"Expiring Soon","OK"))),"" )</f>
        <v/>
      </c>
      <c r="N856" s="8">
        <f>IFERROR(IF(COUNTIF(A856:K856,"&lt;&gt;")=0,"", H856-SUMIFS(StockOut!$E:$E,StockOut!$B:$B,B856,StockOut!$C:$C,E856)), "" )</f>
        <v/>
      </c>
      <c r="O856" s="16">
        <f>IFERROR(IF(N856="","",N856*J856),"")</f>
        <v/>
      </c>
      <c r="P856" s="6" t="n"/>
    </row>
    <row r="857">
      <c r="A857" s="17" t="n"/>
      <c r="B857" s="6" t="n"/>
      <c r="C857" s="6">
        <f>IFERROR(VLOOKUP(B857,'Lists &amp; Settings'!$A$3:$D$200,2,FALSE),"")</f>
        <v/>
      </c>
      <c r="D857" s="6">
        <f>IFERROR(VLOOKUP(B857,'Lists &amp; Settings'!$A$3:$D$200,3,FALSE),"")</f>
        <v/>
      </c>
      <c r="E857" s="6" t="n"/>
      <c r="F857" s="6" t="n"/>
      <c r="G857" s="6" t="n"/>
      <c r="H857" s="6" t="n"/>
      <c r="I857" s="6">
        <f>IFERROR(IF(I857="",""&amp;VLOOKUP(B857,'Lists &amp; Settings'!$A$3:$D$200,4,FALSE),I857),"")</f>
        <v/>
      </c>
      <c r="J857" s="16" t="n"/>
      <c r="K857" s="17" t="n"/>
      <c r="L857" s="8">
        <f>IFERROR(IF(COUNTIF(A857:K857,"&lt;&gt;")=0,"",K857-TODAY()),"")</f>
        <v/>
      </c>
      <c r="M857" s="6">
        <f>IFERROR(IF(COUNTIF(A857:K857,"&lt;&gt;")=0,"",IF(K857&lt;TODAY(),"Expired",IF(K857&lt;=TODAY()+'Lists &amp; Settings'!$B$10,"Expiring Soon","OK"))),"" )</f>
        <v/>
      </c>
      <c r="N857" s="8">
        <f>IFERROR(IF(COUNTIF(A857:K857,"&lt;&gt;")=0,"", H857-SUMIFS(StockOut!$E:$E,StockOut!$B:$B,B857,StockOut!$C:$C,E857)), "" )</f>
        <v/>
      </c>
      <c r="O857" s="16">
        <f>IFERROR(IF(N857="","",N857*J857),"")</f>
        <v/>
      </c>
      <c r="P857" s="6" t="n"/>
    </row>
    <row r="858">
      <c r="A858" s="17" t="n"/>
      <c r="B858" s="6" t="n"/>
      <c r="C858" s="6">
        <f>IFERROR(VLOOKUP(B858,'Lists &amp; Settings'!$A$3:$D$200,2,FALSE),"")</f>
        <v/>
      </c>
      <c r="D858" s="6">
        <f>IFERROR(VLOOKUP(B858,'Lists &amp; Settings'!$A$3:$D$200,3,FALSE),"")</f>
        <v/>
      </c>
      <c r="E858" s="6" t="n"/>
      <c r="F858" s="6" t="n"/>
      <c r="G858" s="6" t="n"/>
      <c r="H858" s="6" t="n"/>
      <c r="I858" s="6">
        <f>IFERROR(IF(I858="",""&amp;VLOOKUP(B858,'Lists &amp; Settings'!$A$3:$D$200,4,FALSE),I858),"")</f>
        <v/>
      </c>
      <c r="J858" s="16" t="n"/>
      <c r="K858" s="17" t="n"/>
      <c r="L858" s="8">
        <f>IFERROR(IF(COUNTIF(A858:K858,"&lt;&gt;")=0,"",K858-TODAY()),"")</f>
        <v/>
      </c>
      <c r="M858" s="6">
        <f>IFERROR(IF(COUNTIF(A858:K858,"&lt;&gt;")=0,"",IF(K858&lt;TODAY(),"Expired",IF(K858&lt;=TODAY()+'Lists &amp; Settings'!$B$10,"Expiring Soon","OK"))),"" )</f>
        <v/>
      </c>
      <c r="N858" s="8">
        <f>IFERROR(IF(COUNTIF(A858:K858,"&lt;&gt;")=0,"", H858-SUMIFS(StockOut!$E:$E,StockOut!$B:$B,B858,StockOut!$C:$C,E858)), "" )</f>
        <v/>
      </c>
      <c r="O858" s="16">
        <f>IFERROR(IF(N858="","",N858*J858),"")</f>
        <v/>
      </c>
      <c r="P858" s="6" t="n"/>
    </row>
    <row r="859">
      <c r="A859" s="17" t="n"/>
      <c r="B859" s="6" t="n"/>
      <c r="C859" s="6">
        <f>IFERROR(VLOOKUP(B859,'Lists &amp; Settings'!$A$3:$D$200,2,FALSE),"")</f>
        <v/>
      </c>
      <c r="D859" s="6">
        <f>IFERROR(VLOOKUP(B859,'Lists &amp; Settings'!$A$3:$D$200,3,FALSE),"")</f>
        <v/>
      </c>
      <c r="E859" s="6" t="n"/>
      <c r="F859" s="6" t="n"/>
      <c r="G859" s="6" t="n"/>
      <c r="H859" s="6" t="n"/>
      <c r="I859" s="6">
        <f>IFERROR(IF(I859="",""&amp;VLOOKUP(B859,'Lists &amp; Settings'!$A$3:$D$200,4,FALSE),I859),"")</f>
        <v/>
      </c>
      <c r="J859" s="16" t="n"/>
      <c r="K859" s="17" t="n"/>
      <c r="L859" s="8">
        <f>IFERROR(IF(COUNTIF(A859:K859,"&lt;&gt;")=0,"",K859-TODAY()),"")</f>
        <v/>
      </c>
      <c r="M859" s="6">
        <f>IFERROR(IF(COUNTIF(A859:K859,"&lt;&gt;")=0,"",IF(K859&lt;TODAY(),"Expired",IF(K859&lt;=TODAY()+'Lists &amp; Settings'!$B$10,"Expiring Soon","OK"))),"" )</f>
        <v/>
      </c>
      <c r="N859" s="8">
        <f>IFERROR(IF(COUNTIF(A859:K859,"&lt;&gt;")=0,"", H859-SUMIFS(StockOut!$E:$E,StockOut!$B:$B,B859,StockOut!$C:$C,E859)), "" )</f>
        <v/>
      </c>
      <c r="O859" s="16">
        <f>IFERROR(IF(N859="","",N859*J859),"")</f>
        <v/>
      </c>
      <c r="P859" s="6" t="n"/>
    </row>
    <row r="860">
      <c r="A860" s="17" t="n"/>
      <c r="B860" s="6" t="n"/>
      <c r="C860" s="6">
        <f>IFERROR(VLOOKUP(B860,'Lists &amp; Settings'!$A$3:$D$200,2,FALSE),"")</f>
        <v/>
      </c>
      <c r="D860" s="6">
        <f>IFERROR(VLOOKUP(B860,'Lists &amp; Settings'!$A$3:$D$200,3,FALSE),"")</f>
        <v/>
      </c>
      <c r="E860" s="6" t="n"/>
      <c r="F860" s="6" t="n"/>
      <c r="G860" s="6" t="n"/>
      <c r="H860" s="6" t="n"/>
      <c r="I860" s="6">
        <f>IFERROR(IF(I860="",""&amp;VLOOKUP(B860,'Lists &amp; Settings'!$A$3:$D$200,4,FALSE),I860),"")</f>
        <v/>
      </c>
      <c r="J860" s="16" t="n"/>
      <c r="K860" s="17" t="n"/>
      <c r="L860" s="8">
        <f>IFERROR(IF(COUNTIF(A860:K860,"&lt;&gt;")=0,"",K860-TODAY()),"")</f>
        <v/>
      </c>
      <c r="M860" s="6">
        <f>IFERROR(IF(COUNTIF(A860:K860,"&lt;&gt;")=0,"",IF(K860&lt;TODAY(),"Expired",IF(K860&lt;=TODAY()+'Lists &amp; Settings'!$B$10,"Expiring Soon","OK"))),"" )</f>
        <v/>
      </c>
      <c r="N860" s="8">
        <f>IFERROR(IF(COUNTIF(A860:K860,"&lt;&gt;")=0,"", H860-SUMIFS(StockOut!$E:$E,StockOut!$B:$B,B860,StockOut!$C:$C,E860)), "" )</f>
        <v/>
      </c>
      <c r="O860" s="16">
        <f>IFERROR(IF(N860="","",N860*J860),"")</f>
        <v/>
      </c>
      <c r="P860" s="6" t="n"/>
    </row>
    <row r="861">
      <c r="A861" s="17" t="n"/>
      <c r="B861" s="6" t="n"/>
      <c r="C861" s="6">
        <f>IFERROR(VLOOKUP(B861,'Lists &amp; Settings'!$A$3:$D$200,2,FALSE),"")</f>
        <v/>
      </c>
      <c r="D861" s="6">
        <f>IFERROR(VLOOKUP(B861,'Lists &amp; Settings'!$A$3:$D$200,3,FALSE),"")</f>
        <v/>
      </c>
      <c r="E861" s="6" t="n"/>
      <c r="F861" s="6" t="n"/>
      <c r="G861" s="6" t="n"/>
      <c r="H861" s="6" t="n"/>
      <c r="I861" s="6">
        <f>IFERROR(IF(I861="",""&amp;VLOOKUP(B861,'Lists &amp; Settings'!$A$3:$D$200,4,FALSE),I861),"")</f>
        <v/>
      </c>
      <c r="J861" s="16" t="n"/>
      <c r="K861" s="17" t="n"/>
      <c r="L861" s="8">
        <f>IFERROR(IF(COUNTIF(A861:K861,"&lt;&gt;")=0,"",K861-TODAY()),"")</f>
        <v/>
      </c>
      <c r="M861" s="6">
        <f>IFERROR(IF(COUNTIF(A861:K861,"&lt;&gt;")=0,"",IF(K861&lt;TODAY(),"Expired",IF(K861&lt;=TODAY()+'Lists &amp; Settings'!$B$10,"Expiring Soon","OK"))),"" )</f>
        <v/>
      </c>
      <c r="N861" s="8">
        <f>IFERROR(IF(COUNTIF(A861:K861,"&lt;&gt;")=0,"", H861-SUMIFS(StockOut!$E:$E,StockOut!$B:$B,B861,StockOut!$C:$C,E861)), "" )</f>
        <v/>
      </c>
      <c r="O861" s="16">
        <f>IFERROR(IF(N861="","",N861*J861),"")</f>
        <v/>
      </c>
      <c r="P861" s="6" t="n"/>
    </row>
    <row r="862">
      <c r="A862" s="17" t="n"/>
      <c r="B862" s="6" t="n"/>
      <c r="C862" s="6">
        <f>IFERROR(VLOOKUP(B862,'Lists &amp; Settings'!$A$3:$D$200,2,FALSE),"")</f>
        <v/>
      </c>
      <c r="D862" s="6">
        <f>IFERROR(VLOOKUP(B862,'Lists &amp; Settings'!$A$3:$D$200,3,FALSE),"")</f>
        <v/>
      </c>
      <c r="E862" s="6" t="n"/>
      <c r="F862" s="6" t="n"/>
      <c r="G862" s="6" t="n"/>
      <c r="H862" s="6" t="n"/>
      <c r="I862" s="6">
        <f>IFERROR(IF(I862="",""&amp;VLOOKUP(B862,'Lists &amp; Settings'!$A$3:$D$200,4,FALSE),I862),"")</f>
        <v/>
      </c>
      <c r="J862" s="16" t="n"/>
      <c r="K862" s="17" t="n"/>
      <c r="L862" s="8">
        <f>IFERROR(IF(COUNTIF(A862:K862,"&lt;&gt;")=0,"",K862-TODAY()),"")</f>
        <v/>
      </c>
      <c r="M862" s="6">
        <f>IFERROR(IF(COUNTIF(A862:K862,"&lt;&gt;")=0,"",IF(K862&lt;TODAY(),"Expired",IF(K862&lt;=TODAY()+'Lists &amp; Settings'!$B$10,"Expiring Soon","OK"))),"" )</f>
        <v/>
      </c>
      <c r="N862" s="8">
        <f>IFERROR(IF(COUNTIF(A862:K862,"&lt;&gt;")=0,"", H862-SUMIFS(StockOut!$E:$E,StockOut!$B:$B,B862,StockOut!$C:$C,E862)), "" )</f>
        <v/>
      </c>
      <c r="O862" s="16">
        <f>IFERROR(IF(N862="","",N862*J862),"")</f>
        <v/>
      </c>
      <c r="P862" s="6" t="n"/>
    </row>
    <row r="863">
      <c r="A863" s="17" t="n"/>
      <c r="B863" s="6" t="n"/>
      <c r="C863" s="6">
        <f>IFERROR(VLOOKUP(B863,'Lists &amp; Settings'!$A$3:$D$200,2,FALSE),"")</f>
        <v/>
      </c>
      <c r="D863" s="6">
        <f>IFERROR(VLOOKUP(B863,'Lists &amp; Settings'!$A$3:$D$200,3,FALSE),"")</f>
        <v/>
      </c>
      <c r="E863" s="6" t="n"/>
      <c r="F863" s="6" t="n"/>
      <c r="G863" s="6" t="n"/>
      <c r="H863" s="6" t="n"/>
      <c r="I863" s="6">
        <f>IFERROR(IF(I863="",""&amp;VLOOKUP(B863,'Lists &amp; Settings'!$A$3:$D$200,4,FALSE),I863),"")</f>
        <v/>
      </c>
      <c r="J863" s="16" t="n"/>
      <c r="K863" s="17" t="n"/>
      <c r="L863" s="8">
        <f>IFERROR(IF(COUNTIF(A863:K863,"&lt;&gt;")=0,"",K863-TODAY()),"")</f>
        <v/>
      </c>
      <c r="M863" s="6">
        <f>IFERROR(IF(COUNTIF(A863:K863,"&lt;&gt;")=0,"",IF(K863&lt;TODAY(),"Expired",IF(K863&lt;=TODAY()+'Lists &amp; Settings'!$B$10,"Expiring Soon","OK"))),"" )</f>
        <v/>
      </c>
      <c r="N863" s="8">
        <f>IFERROR(IF(COUNTIF(A863:K863,"&lt;&gt;")=0,"", H863-SUMIFS(StockOut!$E:$E,StockOut!$B:$B,B863,StockOut!$C:$C,E863)), "" )</f>
        <v/>
      </c>
      <c r="O863" s="16">
        <f>IFERROR(IF(N863="","",N863*J863),"")</f>
        <v/>
      </c>
      <c r="P863" s="6" t="n"/>
    </row>
    <row r="864">
      <c r="A864" s="17" t="n"/>
      <c r="B864" s="6" t="n"/>
      <c r="C864" s="6">
        <f>IFERROR(VLOOKUP(B864,'Lists &amp; Settings'!$A$3:$D$200,2,FALSE),"")</f>
        <v/>
      </c>
      <c r="D864" s="6">
        <f>IFERROR(VLOOKUP(B864,'Lists &amp; Settings'!$A$3:$D$200,3,FALSE),"")</f>
        <v/>
      </c>
      <c r="E864" s="6" t="n"/>
      <c r="F864" s="6" t="n"/>
      <c r="G864" s="6" t="n"/>
      <c r="H864" s="6" t="n"/>
      <c r="I864" s="6">
        <f>IFERROR(IF(I864="",""&amp;VLOOKUP(B864,'Lists &amp; Settings'!$A$3:$D$200,4,FALSE),I864),"")</f>
        <v/>
      </c>
      <c r="J864" s="16" t="n"/>
      <c r="K864" s="17" t="n"/>
      <c r="L864" s="8">
        <f>IFERROR(IF(COUNTIF(A864:K864,"&lt;&gt;")=0,"",K864-TODAY()),"")</f>
        <v/>
      </c>
      <c r="M864" s="6">
        <f>IFERROR(IF(COUNTIF(A864:K864,"&lt;&gt;")=0,"",IF(K864&lt;TODAY(),"Expired",IF(K864&lt;=TODAY()+'Lists &amp; Settings'!$B$10,"Expiring Soon","OK"))),"" )</f>
        <v/>
      </c>
      <c r="N864" s="8">
        <f>IFERROR(IF(COUNTIF(A864:K864,"&lt;&gt;")=0,"", H864-SUMIFS(StockOut!$E:$E,StockOut!$B:$B,B864,StockOut!$C:$C,E864)), "" )</f>
        <v/>
      </c>
      <c r="O864" s="16">
        <f>IFERROR(IF(N864="","",N864*J864),"")</f>
        <v/>
      </c>
      <c r="P864" s="6" t="n"/>
    </row>
    <row r="865">
      <c r="A865" s="17" t="n"/>
      <c r="B865" s="6" t="n"/>
      <c r="C865" s="6">
        <f>IFERROR(VLOOKUP(B865,'Lists &amp; Settings'!$A$3:$D$200,2,FALSE),"")</f>
        <v/>
      </c>
      <c r="D865" s="6">
        <f>IFERROR(VLOOKUP(B865,'Lists &amp; Settings'!$A$3:$D$200,3,FALSE),"")</f>
        <v/>
      </c>
      <c r="E865" s="6" t="n"/>
      <c r="F865" s="6" t="n"/>
      <c r="G865" s="6" t="n"/>
      <c r="H865" s="6" t="n"/>
      <c r="I865" s="6">
        <f>IFERROR(IF(I865="",""&amp;VLOOKUP(B865,'Lists &amp; Settings'!$A$3:$D$200,4,FALSE),I865),"")</f>
        <v/>
      </c>
      <c r="J865" s="16" t="n"/>
      <c r="K865" s="17" t="n"/>
      <c r="L865" s="8">
        <f>IFERROR(IF(COUNTIF(A865:K865,"&lt;&gt;")=0,"",K865-TODAY()),"")</f>
        <v/>
      </c>
      <c r="M865" s="6">
        <f>IFERROR(IF(COUNTIF(A865:K865,"&lt;&gt;")=0,"",IF(K865&lt;TODAY(),"Expired",IF(K865&lt;=TODAY()+'Lists &amp; Settings'!$B$10,"Expiring Soon","OK"))),"" )</f>
        <v/>
      </c>
      <c r="N865" s="8">
        <f>IFERROR(IF(COUNTIF(A865:K865,"&lt;&gt;")=0,"", H865-SUMIFS(StockOut!$E:$E,StockOut!$B:$B,B865,StockOut!$C:$C,E865)), "" )</f>
        <v/>
      </c>
      <c r="O865" s="16">
        <f>IFERROR(IF(N865="","",N865*J865),"")</f>
        <v/>
      </c>
      <c r="P865" s="6" t="n"/>
    </row>
    <row r="866">
      <c r="A866" s="17" t="n"/>
      <c r="B866" s="6" t="n"/>
      <c r="C866" s="6">
        <f>IFERROR(VLOOKUP(B866,'Lists &amp; Settings'!$A$3:$D$200,2,FALSE),"")</f>
        <v/>
      </c>
      <c r="D866" s="6">
        <f>IFERROR(VLOOKUP(B866,'Lists &amp; Settings'!$A$3:$D$200,3,FALSE),"")</f>
        <v/>
      </c>
      <c r="E866" s="6" t="n"/>
      <c r="F866" s="6" t="n"/>
      <c r="G866" s="6" t="n"/>
      <c r="H866" s="6" t="n"/>
      <c r="I866" s="6">
        <f>IFERROR(IF(I866="",""&amp;VLOOKUP(B866,'Lists &amp; Settings'!$A$3:$D$200,4,FALSE),I866),"")</f>
        <v/>
      </c>
      <c r="J866" s="16" t="n"/>
      <c r="K866" s="17" t="n"/>
      <c r="L866" s="8">
        <f>IFERROR(IF(COUNTIF(A866:K866,"&lt;&gt;")=0,"",K866-TODAY()),"")</f>
        <v/>
      </c>
      <c r="M866" s="6">
        <f>IFERROR(IF(COUNTIF(A866:K866,"&lt;&gt;")=0,"",IF(K866&lt;TODAY(),"Expired",IF(K866&lt;=TODAY()+'Lists &amp; Settings'!$B$10,"Expiring Soon","OK"))),"" )</f>
        <v/>
      </c>
      <c r="N866" s="8">
        <f>IFERROR(IF(COUNTIF(A866:K866,"&lt;&gt;")=0,"", H866-SUMIFS(StockOut!$E:$E,StockOut!$B:$B,B866,StockOut!$C:$C,E866)), "" )</f>
        <v/>
      </c>
      <c r="O866" s="16">
        <f>IFERROR(IF(N866="","",N866*J866),"")</f>
        <v/>
      </c>
      <c r="P866" s="6" t="n"/>
    </row>
    <row r="867">
      <c r="A867" s="17" t="n"/>
      <c r="B867" s="6" t="n"/>
      <c r="C867" s="6">
        <f>IFERROR(VLOOKUP(B867,'Lists &amp; Settings'!$A$3:$D$200,2,FALSE),"")</f>
        <v/>
      </c>
      <c r="D867" s="6">
        <f>IFERROR(VLOOKUP(B867,'Lists &amp; Settings'!$A$3:$D$200,3,FALSE),"")</f>
        <v/>
      </c>
      <c r="E867" s="6" t="n"/>
      <c r="F867" s="6" t="n"/>
      <c r="G867" s="6" t="n"/>
      <c r="H867" s="6" t="n"/>
      <c r="I867" s="6">
        <f>IFERROR(IF(I867="",""&amp;VLOOKUP(B867,'Lists &amp; Settings'!$A$3:$D$200,4,FALSE),I867),"")</f>
        <v/>
      </c>
      <c r="J867" s="16" t="n"/>
      <c r="K867" s="17" t="n"/>
      <c r="L867" s="8">
        <f>IFERROR(IF(COUNTIF(A867:K867,"&lt;&gt;")=0,"",K867-TODAY()),"")</f>
        <v/>
      </c>
      <c r="M867" s="6">
        <f>IFERROR(IF(COUNTIF(A867:K867,"&lt;&gt;")=0,"",IF(K867&lt;TODAY(),"Expired",IF(K867&lt;=TODAY()+'Lists &amp; Settings'!$B$10,"Expiring Soon","OK"))),"" )</f>
        <v/>
      </c>
      <c r="N867" s="8">
        <f>IFERROR(IF(COUNTIF(A867:K867,"&lt;&gt;")=0,"", H867-SUMIFS(StockOut!$E:$E,StockOut!$B:$B,B867,StockOut!$C:$C,E867)), "" )</f>
        <v/>
      </c>
      <c r="O867" s="16">
        <f>IFERROR(IF(N867="","",N867*J867),"")</f>
        <v/>
      </c>
      <c r="P867" s="6" t="n"/>
    </row>
    <row r="868">
      <c r="A868" s="17" t="n"/>
      <c r="B868" s="6" t="n"/>
      <c r="C868" s="6">
        <f>IFERROR(VLOOKUP(B868,'Lists &amp; Settings'!$A$3:$D$200,2,FALSE),"")</f>
        <v/>
      </c>
      <c r="D868" s="6">
        <f>IFERROR(VLOOKUP(B868,'Lists &amp; Settings'!$A$3:$D$200,3,FALSE),"")</f>
        <v/>
      </c>
      <c r="E868" s="6" t="n"/>
      <c r="F868" s="6" t="n"/>
      <c r="G868" s="6" t="n"/>
      <c r="H868" s="6" t="n"/>
      <c r="I868" s="6">
        <f>IFERROR(IF(I868="",""&amp;VLOOKUP(B868,'Lists &amp; Settings'!$A$3:$D$200,4,FALSE),I868),"")</f>
        <v/>
      </c>
      <c r="J868" s="16" t="n"/>
      <c r="K868" s="17" t="n"/>
      <c r="L868" s="8">
        <f>IFERROR(IF(COUNTIF(A868:K868,"&lt;&gt;")=0,"",K868-TODAY()),"")</f>
        <v/>
      </c>
      <c r="M868" s="6">
        <f>IFERROR(IF(COUNTIF(A868:K868,"&lt;&gt;")=0,"",IF(K868&lt;TODAY(),"Expired",IF(K868&lt;=TODAY()+'Lists &amp; Settings'!$B$10,"Expiring Soon","OK"))),"" )</f>
        <v/>
      </c>
      <c r="N868" s="8">
        <f>IFERROR(IF(COUNTIF(A868:K868,"&lt;&gt;")=0,"", H868-SUMIFS(StockOut!$E:$E,StockOut!$B:$B,B868,StockOut!$C:$C,E868)), "" )</f>
        <v/>
      </c>
      <c r="O868" s="16">
        <f>IFERROR(IF(N868="","",N868*J868),"")</f>
        <v/>
      </c>
      <c r="P868" s="6" t="n"/>
    </row>
    <row r="869">
      <c r="A869" s="17" t="n"/>
      <c r="B869" s="6" t="n"/>
      <c r="C869" s="6">
        <f>IFERROR(VLOOKUP(B869,'Lists &amp; Settings'!$A$3:$D$200,2,FALSE),"")</f>
        <v/>
      </c>
      <c r="D869" s="6">
        <f>IFERROR(VLOOKUP(B869,'Lists &amp; Settings'!$A$3:$D$200,3,FALSE),"")</f>
        <v/>
      </c>
      <c r="E869" s="6" t="n"/>
      <c r="F869" s="6" t="n"/>
      <c r="G869" s="6" t="n"/>
      <c r="H869" s="6" t="n"/>
      <c r="I869" s="6">
        <f>IFERROR(IF(I869="",""&amp;VLOOKUP(B869,'Lists &amp; Settings'!$A$3:$D$200,4,FALSE),I869),"")</f>
        <v/>
      </c>
      <c r="J869" s="16" t="n"/>
      <c r="K869" s="17" t="n"/>
      <c r="L869" s="8">
        <f>IFERROR(IF(COUNTIF(A869:K869,"&lt;&gt;")=0,"",K869-TODAY()),"")</f>
        <v/>
      </c>
      <c r="M869" s="6">
        <f>IFERROR(IF(COUNTIF(A869:K869,"&lt;&gt;")=0,"",IF(K869&lt;TODAY(),"Expired",IF(K869&lt;=TODAY()+'Lists &amp; Settings'!$B$10,"Expiring Soon","OK"))),"" )</f>
        <v/>
      </c>
      <c r="N869" s="8">
        <f>IFERROR(IF(COUNTIF(A869:K869,"&lt;&gt;")=0,"", H869-SUMIFS(StockOut!$E:$E,StockOut!$B:$B,B869,StockOut!$C:$C,E869)), "" )</f>
        <v/>
      </c>
      <c r="O869" s="16">
        <f>IFERROR(IF(N869="","",N869*J869),"")</f>
        <v/>
      </c>
      <c r="P869" s="6" t="n"/>
    </row>
    <row r="870">
      <c r="A870" s="17" t="n"/>
      <c r="B870" s="6" t="n"/>
      <c r="C870" s="6">
        <f>IFERROR(VLOOKUP(B870,'Lists &amp; Settings'!$A$3:$D$200,2,FALSE),"")</f>
        <v/>
      </c>
      <c r="D870" s="6">
        <f>IFERROR(VLOOKUP(B870,'Lists &amp; Settings'!$A$3:$D$200,3,FALSE),"")</f>
        <v/>
      </c>
      <c r="E870" s="6" t="n"/>
      <c r="F870" s="6" t="n"/>
      <c r="G870" s="6" t="n"/>
      <c r="H870" s="6" t="n"/>
      <c r="I870" s="6">
        <f>IFERROR(IF(I870="",""&amp;VLOOKUP(B870,'Lists &amp; Settings'!$A$3:$D$200,4,FALSE),I870),"")</f>
        <v/>
      </c>
      <c r="J870" s="16" t="n"/>
      <c r="K870" s="17" t="n"/>
      <c r="L870" s="8">
        <f>IFERROR(IF(COUNTIF(A870:K870,"&lt;&gt;")=0,"",K870-TODAY()),"")</f>
        <v/>
      </c>
      <c r="M870" s="6">
        <f>IFERROR(IF(COUNTIF(A870:K870,"&lt;&gt;")=0,"",IF(K870&lt;TODAY(),"Expired",IF(K870&lt;=TODAY()+'Lists &amp; Settings'!$B$10,"Expiring Soon","OK"))),"" )</f>
        <v/>
      </c>
      <c r="N870" s="8">
        <f>IFERROR(IF(COUNTIF(A870:K870,"&lt;&gt;")=0,"", H870-SUMIFS(StockOut!$E:$E,StockOut!$B:$B,B870,StockOut!$C:$C,E870)), "" )</f>
        <v/>
      </c>
      <c r="O870" s="16">
        <f>IFERROR(IF(N870="","",N870*J870),"")</f>
        <v/>
      </c>
      <c r="P870" s="6" t="n"/>
    </row>
    <row r="871">
      <c r="A871" s="17" t="n"/>
      <c r="B871" s="6" t="n"/>
      <c r="C871" s="6">
        <f>IFERROR(VLOOKUP(B871,'Lists &amp; Settings'!$A$3:$D$200,2,FALSE),"")</f>
        <v/>
      </c>
      <c r="D871" s="6">
        <f>IFERROR(VLOOKUP(B871,'Lists &amp; Settings'!$A$3:$D$200,3,FALSE),"")</f>
        <v/>
      </c>
      <c r="E871" s="6" t="n"/>
      <c r="F871" s="6" t="n"/>
      <c r="G871" s="6" t="n"/>
      <c r="H871" s="6" t="n"/>
      <c r="I871" s="6">
        <f>IFERROR(IF(I871="",""&amp;VLOOKUP(B871,'Lists &amp; Settings'!$A$3:$D$200,4,FALSE),I871),"")</f>
        <v/>
      </c>
      <c r="J871" s="16" t="n"/>
      <c r="K871" s="17" t="n"/>
      <c r="L871" s="8">
        <f>IFERROR(IF(COUNTIF(A871:K871,"&lt;&gt;")=0,"",K871-TODAY()),"")</f>
        <v/>
      </c>
      <c r="M871" s="6">
        <f>IFERROR(IF(COUNTIF(A871:K871,"&lt;&gt;")=0,"",IF(K871&lt;TODAY(),"Expired",IF(K871&lt;=TODAY()+'Lists &amp; Settings'!$B$10,"Expiring Soon","OK"))),"" )</f>
        <v/>
      </c>
      <c r="N871" s="8">
        <f>IFERROR(IF(COUNTIF(A871:K871,"&lt;&gt;")=0,"", H871-SUMIFS(StockOut!$E:$E,StockOut!$B:$B,B871,StockOut!$C:$C,E871)), "" )</f>
        <v/>
      </c>
      <c r="O871" s="16">
        <f>IFERROR(IF(N871="","",N871*J871),"")</f>
        <v/>
      </c>
      <c r="P871" s="6" t="n"/>
    </row>
    <row r="872">
      <c r="A872" s="17" t="n"/>
      <c r="B872" s="6" t="n"/>
      <c r="C872" s="6">
        <f>IFERROR(VLOOKUP(B872,'Lists &amp; Settings'!$A$3:$D$200,2,FALSE),"")</f>
        <v/>
      </c>
      <c r="D872" s="6">
        <f>IFERROR(VLOOKUP(B872,'Lists &amp; Settings'!$A$3:$D$200,3,FALSE),"")</f>
        <v/>
      </c>
      <c r="E872" s="6" t="n"/>
      <c r="F872" s="6" t="n"/>
      <c r="G872" s="6" t="n"/>
      <c r="H872" s="6" t="n"/>
      <c r="I872" s="6">
        <f>IFERROR(IF(I872="",""&amp;VLOOKUP(B872,'Lists &amp; Settings'!$A$3:$D$200,4,FALSE),I872),"")</f>
        <v/>
      </c>
      <c r="J872" s="16" t="n"/>
      <c r="K872" s="17" t="n"/>
      <c r="L872" s="8">
        <f>IFERROR(IF(COUNTIF(A872:K872,"&lt;&gt;")=0,"",K872-TODAY()),"")</f>
        <v/>
      </c>
      <c r="M872" s="6">
        <f>IFERROR(IF(COUNTIF(A872:K872,"&lt;&gt;")=0,"",IF(K872&lt;TODAY(),"Expired",IF(K872&lt;=TODAY()+'Lists &amp; Settings'!$B$10,"Expiring Soon","OK"))),"" )</f>
        <v/>
      </c>
      <c r="N872" s="8">
        <f>IFERROR(IF(COUNTIF(A872:K872,"&lt;&gt;")=0,"", H872-SUMIFS(StockOut!$E:$E,StockOut!$B:$B,B872,StockOut!$C:$C,E872)), "" )</f>
        <v/>
      </c>
      <c r="O872" s="16">
        <f>IFERROR(IF(N872="","",N872*J872),"")</f>
        <v/>
      </c>
      <c r="P872" s="6" t="n"/>
    </row>
    <row r="873">
      <c r="A873" s="17" t="n"/>
      <c r="B873" s="6" t="n"/>
      <c r="C873" s="6">
        <f>IFERROR(VLOOKUP(B873,'Lists &amp; Settings'!$A$3:$D$200,2,FALSE),"")</f>
        <v/>
      </c>
      <c r="D873" s="6">
        <f>IFERROR(VLOOKUP(B873,'Lists &amp; Settings'!$A$3:$D$200,3,FALSE),"")</f>
        <v/>
      </c>
      <c r="E873" s="6" t="n"/>
      <c r="F873" s="6" t="n"/>
      <c r="G873" s="6" t="n"/>
      <c r="H873" s="6" t="n"/>
      <c r="I873" s="6">
        <f>IFERROR(IF(I873="",""&amp;VLOOKUP(B873,'Lists &amp; Settings'!$A$3:$D$200,4,FALSE),I873),"")</f>
        <v/>
      </c>
      <c r="J873" s="16" t="n"/>
      <c r="K873" s="17" t="n"/>
      <c r="L873" s="8">
        <f>IFERROR(IF(COUNTIF(A873:K873,"&lt;&gt;")=0,"",K873-TODAY()),"")</f>
        <v/>
      </c>
      <c r="M873" s="6">
        <f>IFERROR(IF(COUNTIF(A873:K873,"&lt;&gt;")=0,"",IF(K873&lt;TODAY(),"Expired",IF(K873&lt;=TODAY()+'Lists &amp; Settings'!$B$10,"Expiring Soon","OK"))),"" )</f>
        <v/>
      </c>
      <c r="N873" s="8">
        <f>IFERROR(IF(COUNTIF(A873:K873,"&lt;&gt;")=0,"", H873-SUMIFS(StockOut!$E:$E,StockOut!$B:$B,B873,StockOut!$C:$C,E873)), "" )</f>
        <v/>
      </c>
      <c r="O873" s="16">
        <f>IFERROR(IF(N873="","",N873*J873),"")</f>
        <v/>
      </c>
      <c r="P873" s="6" t="n"/>
    </row>
    <row r="874">
      <c r="A874" s="17" t="n"/>
      <c r="B874" s="6" t="n"/>
      <c r="C874" s="6">
        <f>IFERROR(VLOOKUP(B874,'Lists &amp; Settings'!$A$3:$D$200,2,FALSE),"")</f>
        <v/>
      </c>
      <c r="D874" s="6">
        <f>IFERROR(VLOOKUP(B874,'Lists &amp; Settings'!$A$3:$D$200,3,FALSE),"")</f>
        <v/>
      </c>
      <c r="E874" s="6" t="n"/>
      <c r="F874" s="6" t="n"/>
      <c r="G874" s="6" t="n"/>
      <c r="H874" s="6" t="n"/>
      <c r="I874" s="6">
        <f>IFERROR(IF(I874="",""&amp;VLOOKUP(B874,'Lists &amp; Settings'!$A$3:$D$200,4,FALSE),I874),"")</f>
        <v/>
      </c>
      <c r="J874" s="16" t="n"/>
      <c r="K874" s="17" t="n"/>
      <c r="L874" s="8">
        <f>IFERROR(IF(COUNTIF(A874:K874,"&lt;&gt;")=0,"",K874-TODAY()),"")</f>
        <v/>
      </c>
      <c r="M874" s="6">
        <f>IFERROR(IF(COUNTIF(A874:K874,"&lt;&gt;")=0,"",IF(K874&lt;TODAY(),"Expired",IF(K874&lt;=TODAY()+'Lists &amp; Settings'!$B$10,"Expiring Soon","OK"))),"" )</f>
        <v/>
      </c>
      <c r="N874" s="8">
        <f>IFERROR(IF(COUNTIF(A874:K874,"&lt;&gt;")=0,"", H874-SUMIFS(StockOut!$E:$E,StockOut!$B:$B,B874,StockOut!$C:$C,E874)), "" )</f>
        <v/>
      </c>
      <c r="O874" s="16">
        <f>IFERROR(IF(N874="","",N874*J874),"")</f>
        <v/>
      </c>
      <c r="P874" s="6" t="n"/>
    </row>
    <row r="875">
      <c r="A875" s="17" t="n"/>
      <c r="B875" s="6" t="n"/>
      <c r="C875" s="6">
        <f>IFERROR(VLOOKUP(B875,'Lists &amp; Settings'!$A$3:$D$200,2,FALSE),"")</f>
        <v/>
      </c>
      <c r="D875" s="6">
        <f>IFERROR(VLOOKUP(B875,'Lists &amp; Settings'!$A$3:$D$200,3,FALSE),"")</f>
        <v/>
      </c>
      <c r="E875" s="6" t="n"/>
      <c r="F875" s="6" t="n"/>
      <c r="G875" s="6" t="n"/>
      <c r="H875" s="6" t="n"/>
      <c r="I875" s="6">
        <f>IFERROR(IF(I875="",""&amp;VLOOKUP(B875,'Lists &amp; Settings'!$A$3:$D$200,4,FALSE),I875),"")</f>
        <v/>
      </c>
      <c r="J875" s="16" t="n"/>
      <c r="K875" s="17" t="n"/>
      <c r="L875" s="8">
        <f>IFERROR(IF(COUNTIF(A875:K875,"&lt;&gt;")=0,"",K875-TODAY()),"")</f>
        <v/>
      </c>
      <c r="M875" s="6">
        <f>IFERROR(IF(COUNTIF(A875:K875,"&lt;&gt;")=0,"",IF(K875&lt;TODAY(),"Expired",IF(K875&lt;=TODAY()+'Lists &amp; Settings'!$B$10,"Expiring Soon","OK"))),"" )</f>
        <v/>
      </c>
      <c r="N875" s="8">
        <f>IFERROR(IF(COUNTIF(A875:K875,"&lt;&gt;")=0,"", H875-SUMIFS(StockOut!$E:$E,StockOut!$B:$B,B875,StockOut!$C:$C,E875)), "" )</f>
        <v/>
      </c>
      <c r="O875" s="16">
        <f>IFERROR(IF(N875="","",N875*J875),"")</f>
        <v/>
      </c>
      <c r="P875" s="6" t="n"/>
    </row>
    <row r="876">
      <c r="A876" s="17" t="n"/>
      <c r="B876" s="6" t="n"/>
      <c r="C876" s="6">
        <f>IFERROR(VLOOKUP(B876,'Lists &amp; Settings'!$A$3:$D$200,2,FALSE),"")</f>
        <v/>
      </c>
      <c r="D876" s="6">
        <f>IFERROR(VLOOKUP(B876,'Lists &amp; Settings'!$A$3:$D$200,3,FALSE),"")</f>
        <v/>
      </c>
      <c r="E876" s="6" t="n"/>
      <c r="F876" s="6" t="n"/>
      <c r="G876" s="6" t="n"/>
      <c r="H876" s="6" t="n"/>
      <c r="I876" s="6">
        <f>IFERROR(IF(I876="",""&amp;VLOOKUP(B876,'Lists &amp; Settings'!$A$3:$D$200,4,FALSE),I876),"")</f>
        <v/>
      </c>
      <c r="J876" s="16" t="n"/>
      <c r="K876" s="17" t="n"/>
      <c r="L876" s="8">
        <f>IFERROR(IF(COUNTIF(A876:K876,"&lt;&gt;")=0,"",K876-TODAY()),"")</f>
        <v/>
      </c>
      <c r="M876" s="6">
        <f>IFERROR(IF(COUNTIF(A876:K876,"&lt;&gt;")=0,"",IF(K876&lt;TODAY(),"Expired",IF(K876&lt;=TODAY()+'Lists &amp; Settings'!$B$10,"Expiring Soon","OK"))),"" )</f>
        <v/>
      </c>
      <c r="N876" s="8">
        <f>IFERROR(IF(COUNTIF(A876:K876,"&lt;&gt;")=0,"", H876-SUMIFS(StockOut!$E:$E,StockOut!$B:$B,B876,StockOut!$C:$C,E876)), "" )</f>
        <v/>
      </c>
      <c r="O876" s="16">
        <f>IFERROR(IF(N876="","",N876*J876),"")</f>
        <v/>
      </c>
      <c r="P876" s="6" t="n"/>
    </row>
    <row r="877">
      <c r="A877" s="17" t="n"/>
      <c r="B877" s="6" t="n"/>
      <c r="C877" s="6">
        <f>IFERROR(VLOOKUP(B877,'Lists &amp; Settings'!$A$3:$D$200,2,FALSE),"")</f>
        <v/>
      </c>
      <c r="D877" s="6">
        <f>IFERROR(VLOOKUP(B877,'Lists &amp; Settings'!$A$3:$D$200,3,FALSE),"")</f>
        <v/>
      </c>
      <c r="E877" s="6" t="n"/>
      <c r="F877" s="6" t="n"/>
      <c r="G877" s="6" t="n"/>
      <c r="H877" s="6" t="n"/>
      <c r="I877" s="6">
        <f>IFERROR(IF(I877="",""&amp;VLOOKUP(B877,'Lists &amp; Settings'!$A$3:$D$200,4,FALSE),I877),"")</f>
        <v/>
      </c>
      <c r="J877" s="16" t="n"/>
      <c r="K877" s="17" t="n"/>
      <c r="L877" s="8">
        <f>IFERROR(IF(COUNTIF(A877:K877,"&lt;&gt;")=0,"",K877-TODAY()),"")</f>
        <v/>
      </c>
      <c r="M877" s="6">
        <f>IFERROR(IF(COUNTIF(A877:K877,"&lt;&gt;")=0,"",IF(K877&lt;TODAY(),"Expired",IF(K877&lt;=TODAY()+'Lists &amp; Settings'!$B$10,"Expiring Soon","OK"))),"" )</f>
        <v/>
      </c>
      <c r="N877" s="8">
        <f>IFERROR(IF(COUNTIF(A877:K877,"&lt;&gt;")=0,"", H877-SUMIFS(StockOut!$E:$E,StockOut!$B:$B,B877,StockOut!$C:$C,E877)), "" )</f>
        <v/>
      </c>
      <c r="O877" s="16">
        <f>IFERROR(IF(N877="","",N877*J877),"")</f>
        <v/>
      </c>
      <c r="P877" s="6" t="n"/>
    </row>
    <row r="878">
      <c r="A878" s="17" t="n"/>
      <c r="B878" s="6" t="n"/>
      <c r="C878" s="6">
        <f>IFERROR(VLOOKUP(B878,'Lists &amp; Settings'!$A$3:$D$200,2,FALSE),"")</f>
        <v/>
      </c>
      <c r="D878" s="6">
        <f>IFERROR(VLOOKUP(B878,'Lists &amp; Settings'!$A$3:$D$200,3,FALSE),"")</f>
        <v/>
      </c>
      <c r="E878" s="6" t="n"/>
      <c r="F878" s="6" t="n"/>
      <c r="G878" s="6" t="n"/>
      <c r="H878" s="6" t="n"/>
      <c r="I878" s="6">
        <f>IFERROR(IF(I878="",""&amp;VLOOKUP(B878,'Lists &amp; Settings'!$A$3:$D$200,4,FALSE),I878),"")</f>
        <v/>
      </c>
      <c r="J878" s="16" t="n"/>
      <c r="K878" s="17" t="n"/>
      <c r="L878" s="8">
        <f>IFERROR(IF(COUNTIF(A878:K878,"&lt;&gt;")=0,"",K878-TODAY()),"")</f>
        <v/>
      </c>
      <c r="M878" s="6">
        <f>IFERROR(IF(COUNTIF(A878:K878,"&lt;&gt;")=0,"",IF(K878&lt;TODAY(),"Expired",IF(K878&lt;=TODAY()+'Lists &amp; Settings'!$B$10,"Expiring Soon","OK"))),"" )</f>
        <v/>
      </c>
      <c r="N878" s="8">
        <f>IFERROR(IF(COUNTIF(A878:K878,"&lt;&gt;")=0,"", H878-SUMIFS(StockOut!$E:$E,StockOut!$B:$B,B878,StockOut!$C:$C,E878)), "" )</f>
        <v/>
      </c>
      <c r="O878" s="16">
        <f>IFERROR(IF(N878="","",N878*J878),"")</f>
        <v/>
      </c>
      <c r="P878" s="6" t="n"/>
    </row>
    <row r="879">
      <c r="A879" s="17" t="n"/>
      <c r="B879" s="6" t="n"/>
      <c r="C879" s="6">
        <f>IFERROR(VLOOKUP(B879,'Lists &amp; Settings'!$A$3:$D$200,2,FALSE),"")</f>
        <v/>
      </c>
      <c r="D879" s="6">
        <f>IFERROR(VLOOKUP(B879,'Lists &amp; Settings'!$A$3:$D$200,3,FALSE),"")</f>
        <v/>
      </c>
      <c r="E879" s="6" t="n"/>
      <c r="F879" s="6" t="n"/>
      <c r="G879" s="6" t="n"/>
      <c r="H879" s="6" t="n"/>
      <c r="I879" s="6">
        <f>IFERROR(IF(I879="",""&amp;VLOOKUP(B879,'Lists &amp; Settings'!$A$3:$D$200,4,FALSE),I879),"")</f>
        <v/>
      </c>
      <c r="J879" s="16" t="n"/>
      <c r="K879" s="17" t="n"/>
      <c r="L879" s="8">
        <f>IFERROR(IF(COUNTIF(A879:K879,"&lt;&gt;")=0,"",K879-TODAY()),"")</f>
        <v/>
      </c>
      <c r="M879" s="6">
        <f>IFERROR(IF(COUNTIF(A879:K879,"&lt;&gt;")=0,"",IF(K879&lt;TODAY(),"Expired",IF(K879&lt;=TODAY()+'Lists &amp; Settings'!$B$10,"Expiring Soon","OK"))),"" )</f>
        <v/>
      </c>
      <c r="N879" s="8">
        <f>IFERROR(IF(COUNTIF(A879:K879,"&lt;&gt;")=0,"", H879-SUMIFS(StockOut!$E:$E,StockOut!$B:$B,B879,StockOut!$C:$C,E879)), "" )</f>
        <v/>
      </c>
      <c r="O879" s="16">
        <f>IFERROR(IF(N879="","",N879*J879),"")</f>
        <v/>
      </c>
      <c r="P879" s="6" t="n"/>
    </row>
    <row r="880">
      <c r="A880" s="17" t="n"/>
      <c r="B880" s="6" t="n"/>
      <c r="C880" s="6">
        <f>IFERROR(VLOOKUP(B880,'Lists &amp; Settings'!$A$3:$D$200,2,FALSE),"")</f>
        <v/>
      </c>
      <c r="D880" s="6">
        <f>IFERROR(VLOOKUP(B880,'Lists &amp; Settings'!$A$3:$D$200,3,FALSE),"")</f>
        <v/>
      </c>
      <c r="E880" s="6" t="n"/>
      <c r="F880" s="6" t="n"/>
      <c r="G880" s="6" t="n"/>
      <c r="H880" s="6" t="n"/>
      <c r="I880" s="6">
        <f>IFERROR(IF(I880="",""&amp;VLOOKUP(B880,'Lists &amp; Settings'!$A$3:$D$200,4,FALSE),I880),"")</f>
        <v/>
      </c>
      <c r="J880" s="16" t="n"/>
      <c r="K880" s="17" t="n"/>
      <c r="L880" s="8">
        <f>IFERROR(IF(COUNTIF(A880:K880,"&lt;&gt;")=0,"",K880-TODAY()),"")</f>
        <v/>
      </c>
      <c r="M880" s="6">
        <f>IFERROR(IF(COUNTIF(A880:K880,"&lt;&gt;")=0,"",IF(K880&lt;TODAY(),"Expired",IF(K880&lt;=TODAY()+'Lists &amp; Settings'!$B$10,"Expiring Soon","OK"))),"" )</f>
        <v/>
      </c>
      <c r="N880" s="8">
        <f>IFERROR(IF(COUNTIF(A880:K880,"&lt;&gt;")=0,"", H880-SUMIFS(StockOut!$E:$E,StockOut!$B:$B,B880,StockOut!$C:$C,E880)), "" )</f>
        <v/>
      </c>
      <c r="O880" s="16">
        <f>IFERROR(IF(N880="","",N880*J880),"")</f>
        <v/>
      </c>
      <c r="P880" s="6" t="n"/>
    </row>
    <row r="881">
      <c r="A881" s="17" t="n"/>
      <c r="B881" s="6" t="n"/>
      <c r="C881" s="6">
        <f>IFERROR(VLOOKUP(B881,'Lists &amp; Settings'!$A$3:$D$200,2,FALSE),"")</f>
        <v/>
      </c>
      <c r="D881" s="6">
        <f>IFERROR(VLOOKUP(B881,'Lists &amp; Settings'!$A$3:$D$200,3,FALSE),"")</f>
        <v/>
      </c>
      <c r="E881" s="6" t="n"/>
      <c r="F881" s="6" t="n"/>
      <c r="G881" s="6" t="n"/>
      <c r="H881" s="6" t="n"/>
      <c r="I881" s="6">
        <f>IFERROR(IF(I881="",""&amp;VLOOKUP(B881,'Lists &amp; Settings'!$A$3:$D$200,4,FALSE),I881),"")</f>
        <v/>
      </c>
      <c r="J881" s="16" t="n"/>
      <c r="K881" s="17" t="n"/>
      <c r="L881" s="8">
        <f>IFERROR(IF(COUNTIF(A881:K881,"&lt;&gt;")=0,"",K881-TODAY()),"")</f>
        <v/>
      </c>
      <c r="M881" s="6">
        <f>IFERROR(IF(COUNTIF(A881:K881,"&lt;&gt;")=0,"",IF(K881&lt;TODAY(),"Expired",IF(K881&lt;=TODAY()+'Lists &amp; Settings'!$B$10,"Expiring Soon","OK"))),"" )</f>
        <v/>
      </c>
      <c r="N881" s="8">
        <f>IFERROR(IF(COUNTIF(A881:K881,"&lt;&gt;")=0,"", H881-SUMIFS(StockOut!$E:$E,StockOut!$B:$B,B881,StockOut!$C:$C,E881)), "" )</f>
        <v/>
      </c>
      <c r="O881" s="16">
        <f>IFERROR(IF(N881="","",N881*J881),"")</f>
        <v/>
      </c>
      <c r="P881" s="6" t="n"/>
    </row>
    <row r="882">
      <c r="A882" s="17" t="n"/>
      <c r="B882" s="6" t="n"/>
      <c r="C882" s="6">
        <f>IFERROR(VLOOKUP(B882,'Lists &amp; Settings'!$A$3:$D$200,2,FALSE),"")</f>
        <v/>
      </c>
      <c r="D882" s="6">
        <f>IFERROR(VLOOKUP(B882,'Lists &amp; Settings'!$A$3:$D$200,3,FALSE),"")</f>
        <v/>
      </c>
      <c r="E882" s="6" t="n"/>
      <c r="F882" s="6" t="n"/>
      <c r="G882" s="6" t="n"/>
      <c r="H882" s="6" t="n"/>
      <c r="I882" s="6">
        <f>IFERROR(IF(I882="",""&amp;VLOOKUP(B882,'Lists &amp; Settings'!$A$3:$D$200,4,FALSE),I882),"")</f>
        <v/>
      </c>
      <c r="J882" s="16" t="n"/>
      <c r="K882" s="17" t="n"/>
      <c r="L882" s="8">
        <f>IFERROR(IF(COUNTIF(A882:K882,"&lt;&gt;")=0,"",K882-TODAY()),"")</f>
        <v/>
      </c>
      <c r="M882" s="6">
        <f>IFERROR(IF(COUNTIF(A882:K882,"&lt;&gt;")=0,"",IF(K882&lt;TODAY(),"Expired",IF(K882&lt;=TODAY()+'Lists &amp; Settings'!$B$10,"Expiring Soon","OK"))),"" )</f>
        <v/>
      </c>
      <c r="N882" s="8">
        <f>IFERROR(IF(COUNTIF(A882:K882,"&lt;&gt;")=0,"", H882-SUMIFS(StockOut!$E:$E,StockOut!$B:$B,B882,StockOut!$C:$C,E882)), "" )</f>
        <v/>
      </c>
      <c r="O882" s="16">
        <f>IFERROR(IF(N882="","",N882*J882),"")</f>
        <v/>
      </c>
      <c r="P882" s="6" t="n"/>
    </row>
    <row r="883">
      <c r="A883" s="17" t="n"/>
      <c r="B883" s="6" t="n"/>
      <c r="C883" s="6">
        <f>IFERROR(VLOOKUP(B883,'Lists &amp; Settings'!$A$3:$D$200,2,FALSE),"")</f>
        <v/>
      </c>
      <c r="D883" s="6">
        <f>IFERROR(VLOOKUP(B883,'Lists &amp; Settings'!$A$3:$D$200,3,FALSE),"")</f>
        <v/>
      </c>
      <c r="E883" s="6" t="n"/>
      <c r="F883" s="6" t="n"/>
      <c r="G883" s="6" t="n"/>
      <c r="H883" s="6" t="n"/>
      <c r="I883" s="6">
        <f>IFERROR(IF(I883="",""&amp;VLOOKUP(B883,'Lists &amp; Settings'!$A$3:$D$200,4,FALSE),I883),"")</f>
        <v/>
      </c>
      <c r="J883" s="16" t="n"/>
      <c r="K883" s="17" t="n"/>
      <c r="L883" s="8">
        <f>IFERROR(IF(COUNTIF(A883:K883,"&lt;&gt;")=0,"",K883-TODAY()),"")</f>
        <v/>
      </c>
      <c r="M883" s="6">
        <f>IFERROR(IF(COUNTIF(A883:K883,"&lt;&gt;")=0,"",IF(K883&lt;TODAY(),"Expired",IF(K883&lt;=TODAY()+'Lists &amp; Settings'!$B$10,"Expiring Soon","OK"))),"" )</f>
        <v/>
      </c>
      <c r="N883" s="8">
        <f>IFERROR(IF(COUNTIF(A883:K883,"&lt;&gt;")=0,"", H883-SUMIFS(StockOut!$E:$E,StockOut!$B:$B,B883,StockOut!$C:$C,E883)), "" )</f>
        <v/>
      </c>
      <c r="O883" s="16">
        <f>IFERROR(IF(N883="","",N883*J883),"")</f>
        <v/>
      </c>
      <c r="P883" s="6" t="n"/>
    </row>
    <row r="884">
      <c r="A884" s="17" t="n"/>
      <c r="B884" s="6" t="n"/>
      <c r="C884" s="6">
        <f>IFERROR(VLOOKUP(B884,'Lists &amp; Settings'!$A$3:$D$200,2,FALSE),"")</f>
        <v/>
      </c>
      <c r="D884" s="6">
        <f>IFERROR(VLOOKUP(B884,'Lists &amp; Settings'!$A$3:$D$200,3,FALSE),"")</f>
        <v/>
      </c>
      <c r="E884" s="6" t="n"/>
      <c r="F884" s="6" t="n"/>
      <c r="G884" s="6" t="n"/>
      <c r="H884" s="6" t="n"/>
      <c r="I884" s="6">
        <f>IFERROR(IF(I884="",""&amp;VLOOKUP(B884,'Lists &amp; Settings'!$A$3:$D$200,4,FALSE),I884),"")</f>
        <v/>
      </c>
      <c r="J884" s="16" t="n"/>
      <c r="K884" s="17" t="n"/>
      <c r="L884" s="8">
        <f>IFERROR(IF(COUNTIF(A884:K884,"&lt;&gt;")=0,"",K884-TODAY()),"")</f>
        <v/>
      </c>
      <c r="M884" s="6">
        <f>IFERROR(IF(COUNTIF(A884:K884,"&lt;&gt;")=0,"",IF(K884&lt;TODAY(),"Expired",IF(K884&lt;=TODAY()+'Lists &amp; Settings'!$B$10,"Expiring Soon","OK"))),"" )</f>
        <v/>
      </c>
      <c r="N884" s="8">
        <f>IFERROR(IF(COUNTIF(A884:K884,"&lt;&gt;")=0,"", H884-SUMIFS(StockOut!$E:$E,StockOut!$B:$B,B884,StockOut!$C:$C,E884)), "" )</f>
        <v/>
      </c>
      <c r="O884" s="16">
        <f>IFERROR(IF(N884="","",N884*J884),"")</f>
        <v/>
      </c>
      <c r="P884" s="6" t="n"/>
    </row>
    <row r="885">
      <c r="A885" s="17" t="n"/>
      <c r="B885" s="6" t="n"/>
      <c r="C885" s="6">
        <f>IFERROR(VLOOKUP(B885,'Lists &amp; Settings'!$A$3:$D$200,2,FALSE),"")</f>
        <v/>
      </c>
      <c r="D885" s="6">
        <f>IFERROR(VLOOKUP(B885,'Lists &amp; Settings'!$A$3:$D$200,3,FALSE),"")</f>
        <v/>
      </c>
      <c r="E885" s="6" t="n"/>
      <c r="F885" s="6" t="n"/>
      <c r="G885" s="6" t="n"/>
      <c r="H885" s="6" t="n"/>
      <c r="I885" s="6">
        <f>IFERROR(IF(I885="",""&amp;VLOOKUP(B885,'Lists &amp; Settings'!$A$3:$D$200,4,FALSE),I885),"")</f>
        <v/>
      </c>
      <c r="J885" s="16" t="n"/>
      <c r="K885" s="17" t="n"/>
      <c r="L885" s="8">
        <f>IFERROR(IF(COUNTIF(A885:K885,"&lt;&gt;")=0,"",K885-TODAY()),"")</f>
        <v/>
      </c>
      <c r="M885" s="6">
        <f>IFERROR(IF(COUNTIF(A885:K885,"&lt;&gt;")=0,"",IF(K885&lt;TODAY(),"Expired",IF(K885&lt;=TODAY()+'Lists &amp; Settings'!$B$10,"Expiring Soon","OK"))),"" )</f>
        <v/>
      </c>
      <c r="N885" s="8">
        <f>IFERROR(IF(COUNTIF(A885:K885,"&lt;&gt;")=0,"", H885-SUMIFS(StockOut!$E:$E,StockOut!$B:$B,B885,StockOut!$C:$C,E885)), "" )</f>
        <v/>
      </c>
      <c r="O885" s="16">
        <f>IFERROR(IF(N885="","",N885*J885),"")</f>
        <v/>
      </c>
      <c r="P885" s="6" t="n"/>
    </row>
    <row r="886">
      <c r="A886" s="17" t="n"/>
      <c r="B886" s="6" t="n"/>
      <c r="C886" s="6">
        <f>IFERROR(VLOOKUP(B886,'Lists &amp; Settings'!$A$3:$D$200,2,FALSE),"")</f>
        <v/>
      </c>
      <c r="D886" s="6">
        <f>IFERROR(VLOOKUP(B886,'Lists &amp; Settings'!$A$3:$D$200,3,FALSE),"")</f>
        <v/>
      </c>
      <c r="E886" s="6" t="n"/>
      <c r="F886" s="6" t="n"/>
      <c r="G886" s="6" t="n"/>
      <c r="H886" s="6" t="n"/>
      <c r="I886" s="6">
        <f>IFERROR(IF(I886="",""&amp;VLOOKUP(B886,'Lists &amp; Settings'!$A$3:$D$200,4,FALSE),I886),"")</f>
        <v/>
      </c>
      <c r="J886" s="16" t="n"/>
      <c r="K886" s="17" t="n"/>
      <c r="L886" s="8">
        <f>IFERROR(IF(COUNTIF(A886:K886,"&lt;&gt;")=0,"",K886-TODAY()),"")</f>
        <v/>
      </c>
      <c r="M886" s="6">
        <f>IFERROR(IF(COUNTIF(A886:K886,"&lt;&gt;")=0,"",IF(K886&lt;TODAY(),"Expired",IF(K886&lt;=TODAY()+'Lists &amp; Settings'!$B$10,"Expiring Soon","OK"))),"" )</f>
        <v/>
      </c>
      <c r="N886" s="8">
        <f>IFERROR(IF(COUNTIF(A886:K886,"&lt;&gt;")=0,"", H886-SUMIFS(StockOut!$E:$E,StockOut!$B:$B,B886,StockOut!$C:$C,E886)), "" )</f>
        <v/>
      </c>
      <c r="O886" s="16">
        <f>IFERROR(IF(N886="","",N886*J886),"")</f>
        <v/>
      </c>
      <c r="P886" s="6" t="n"/>
    </row>
    <row r="887">
      <c r="A887" s="17" t="n"/>
      <c r="B887" s="6" t="n"/>
      <c r="C887" s="6">
        <f>IFERROR(VLOOKUP(B887,'Lists &amp; Settings'!$A$3:$D$200,2,FALSE),"")</f>
        <v/>
      </c>
      <c r="D887" s="6">
        <f>IFERROR(VLOOKUP(B887,'Lists &amp; Settings'!$A$3:$D$200,3,FALSE),"")</f>
        <v/>
      </c>
      <c r="E887" s="6" t="n"/>
      <c r="F887" s="6" t="n"/>
      <c r="G887" s="6" t="n"/>
      <c r="H887" s="6" t="n"/>
      <c r="I887" s="6">
        <f>IFERROR(IF(I887="",""&amp;VLOOKUP(B887,'Lists &amp; Settings'!$A$3:$D$200,4,FALSE),I887),"")</f>
        <v/>
      </c>
      <c r="J887" s="16" t="n"/>
      <c r="K887" s="17" t="n"/>
      <c r="L887" s="8">
        <f>IFERROR(IF(COUNTIF(A887:K887,"&lt;&gt;")=0,"",K887-TODAY()),"")</f>
        <v/>
      </c>
      <c r="M887" s="6">
        <f>IFERROR(IF(COUNTIF(A887:K887,"&lt;&gt;")=0,"",IF(K887&lt;TODAY(),"Expired",IF(K887&lt;=TODAY()+'Lists &amp; Settings'!$B$10,"Expiring Soon","OK"))),"" )</f>
        <v/>
      </c>
      <c r="N887" s="8">
        <f>IFERROR(IF(COUNTIF(A887:K887,"&lt;&gt;")=0,"", H887-SUMIFS(StockOut!$E:$E,StockOut!$B:$B,B887,StockOut!$C:$C,E887)), "" )</f>
        <v/>
      </c>
      <c r="O887" s="16">
        <f>IFERROR(IF(N887="","",N887*J887),"")</f>
        <v/>
      </c>
      <c r="P887" s="6" t="n"/>
    </row>
    <row r="888">
      <c r="A888" s="17" t="n"/>
      <c r="B888" s="6" t="n"/>
      <c r="C888" s="6">
        <f>IFERROR(VLOOKUP(B888,'Lists &amp; Settings'!$A$3:$D$200,2,FALSE),"")</f>
        <v/>
      </c>
      <c r="D888" s="6">
        <f>IFERROR(VLOOKUP(B888,'Lists &amp; Settings'!$A$3:$D$200,3,FALSE),"")</f>
        <v/>
      </c>
      <c r="E888" s="6" t="n"/>
      <c r="F888" s="6" t="n"/>
      <c r="G888" s="6" t="n"/>
      <c r="H888" s="6" t="n"/>
      <c r="I888" s="6">
        <f>IFERROR(IF(I888="",""&amp;VLOOKUP(B888,'Lists &amp; Settings'!$A$3:$D$200,4,FALSE),I888),"")</f>
        <v/>
      </c>
      <c r="J888" s="16" t="n"/>
      <c r="K888" s="17" t="n"/>
      <c r="L888" s="8">
        <f>IFERROR(IF(COUNTIF(A888:K888,"&lt;&gt;")=0,"",K888-TODAY()),"")</f>
        <v/>
      </c>
      <c r="M888" s="6">
        <f>IFERROR(IF(COUNTIF(A888:K888,"&lt;&gt;")=0,"",IF(K888&lt;TODAY(),"Expired",IF(K888&lt;=TODAY()+'Lists &amp; Settings'!$B$10,"Expiring Soon","OK"))),"" )</f>
        <v/>
      </c>
      <c r="N888" s="8">
        <f>IFERROR(IF(COUNTIF(A888:K888,"&lt;&gt;")=0,"", H888-SUMIFS(StockOut!$E:$E,StockOut!$B:$B,B888,StockOut!$C:$C,E888)), "" )</f>
        <v/>
      </c>
      <c r="O888" s="16">
        <f>IFERROR(IF(N888="","",N888*J888),"")</f>
        <v/>
      </c>
      <c r="P888" s="6" t="n"/>
    </row>
    <row r="889">
      <c r="A889" s="17" t="n"/>
      <c r="B889" s="6" t="n"/>
      <c r="C889" s="6">
        <f>IFERROR(VLOOKUP(B889,'Lists &amp; Settings'!$A$3:$D$200,2,FALSE),"")</f>
        <v/>
      </c>
      <c r="D889" s="6">
        <f>IFERROR(VLOOKUP(B889,'Lists &amp; Settings'!$A$3:$D$200,3,FALSE),"")</f>
        <v/>
      </c>
      <c r="E889" s="6" t="n"/>
      <c r="F889" s="6" t="n"/>
      <c r="G889" s="6" t="n"/>
      <c r="H889" s="6" t="n"/>
      <c r="I889" s="6">
        <f>IFERROR(IF(I889="",""&amp;VLOOKUP(B889,'Lists &amp; Settings'!$A$3:$D$200,4,FALSE),I889),"")</f>
        <v/>
      </c>
      <c r="J889" s="16" t="n"/>
      <c r="K889" s="17" t="n"/>
      <c r="L889" s="8">
        <f>IFERROR(IF(COUNTIF(A889:K889,"&lt;&gt;")=0,"",K889-TODAY()),"")</f>
        <v/>
      </c>
      <c r="M889" s="6">
        <f>IFERROR(IF(COUNTIF(A889:K889,"&lt;&gt;")=0,"",IF(K889&lt;TODAY(),"Expired",IF(K889&lt;=TODAY()+'Lists &amp; Settings'!$B$10,"Expiring Soon","OK"))),"" )</f>
        <v/>
      </c>
      <c r="N889" s="8">
        <f>IFERROR(IF(COUNTIF(A889:K889,"&lt;&gt;")=0,"", H889-SUMIFS(StockOut!$E:$E,StockOut!$B:$B,B889,StockOut!$C:$C,E889)), "" )</f>
        <v/>
      </c>
      <c r="O889" s="16">
        <f>IFERROR(IF(N889="","",N889*J889),"")</f>
        <v/>
      </c>
      <c r="P889" s="6" t="n"/>
    </row>
    <row r="890">
      <c r="A890" s="17" t="n"/>
      <c r="B890" s="6" t="n"/>
      <c r="C890" s="6">
        <f>IFERROR(VLOOKUP(B890,'Lists &amp; Settings'!$A$3:$D$200,2,FALSE),"")</f>
        <v/>
      </c>
      <c r="D890" s="6">
        <f>IFERROR(VLOOKUP(B890,'Lists &amp; Settings'!$A$3:$D$200,3,FALSE),"")</f>
        <v/>
      </c>
      <c r="E890" s="6" t="n"/>
      <c r="F890" s="6" t="n"/>
      <c r="G890" s="6" t="n"/>
      <c r="H890" s="6" t="n"/>
      <c r="I890" s="6">
        <f>IFERROR(IF(I890="",""&amp;VLOOKUP(B890,'Lists &amp; Settings'!$A$3:$D$200,4,FALSE),I890),"")</f>
        <v/>
      </c>
      <c r="J890" s="16" t="n"/>
      <c r="K890" s="17" t="n"/>
      <c r="L890" s="8">
        <f>IFERROR(IF(COUNTIF(A890:K890,"&lt;&gt;")=0,"",K890-TODAY()),"")</f>
        <v/>
      </c>
      <c r="M890" s="6">
        <f>IFERROR(IF(COUNTIF(A890:K890,"&lt;&gt;")=0,"",IF(K890&lt;TODAY(),"Expired",IF(K890&lt;=TODAY()+'Lists &amp; Settings'!$B$10,"Expiring Soon","OK"))),"" )</f>
        <v/>
      </c>
      <c r="N890" s="8">
        <f>IFERROR(IF(COUNTIF(A890:K890,"&lt;&gt;")=0,"", H890-SUMIFS(StockOut!$E:$E,StockOut!$B:$B,B890,StockOut!$C:$C,E890)), "" )</f>
        <v/>
      </c>
      <c r="O890" s="16">
        <f>IFERROR(IF(N890="","",N890*J890),"")</f>
        <v/>
      </c>
      <c r="P890" s="6" t="n"/>
    </row>
    <row r="891">
      <c r="A891" s="17" t="n"/>
      <c r="B891" s="6" t="n"/>
      <c r="C891" s="6">
        <f>IFERROR(VLOOKUP(B891,'Lists &amp; Settings'!$A$3:$D$200,2,FALSE),"")</f>
        <v/>
      </c>
      <c r="D891" s="6">
        <f>IFERROR(VLOOKUP(B891,'Lists &amp; Settings'!$A$3:$D$200,3,FALSE),"")</f>
        <v/>
      </c>
      <c r="E891" s="6" t="n"/>
      <c r="F891" s="6" t="n"/>
      <c r="G891" s="6" t="n"/>
      <c r="H891" s="6" t="n"/>
      <c r="I891" s="6">
        <f>IFERROR(IF(I891="",""&amp;VLOOKUP(B891,'Lists &amp; Settings'!$A$3:$D$200,4,FALSE),I891),"")</f>
        <v/>
      </c>
      <c r="J891" s="16" t="n"/>
      <c r="K891" s="17" t="n"/>
      <c r="L891" s="8">
        <f>IFERROR(IF(COUNTIF(A891:K891,"&lt;&gt;")=0,"",K891-TODAY()),"")</f>
        <v/>
      </c>
      <c r="M891" s="6">
        <f>IFERROR(IF(COUNTIF(A891:K891,"&lt;&gt;")=0,"",IF(K891&lt;TODAY(),"Expired",IF(K891&lt;=TODAY()+'Lists &amp; Settings'!$B$10,"Expiring Soon","OK"))),"" )</f>
        <v/>
      </c>
      <c r="N891" s="8">
        <f>IFERROR(IF(COUNTIF(A891:K891,"&lt;&gt;")=0,"", H891-SUMIFS(StockOut!$E:$E,StockOut!$B:$B,B891,StockOut!$C:$C,E891)), "" )</f>
        <v/>
      </c>
      <c r="O891" s="16">
        <f>IFERROR(IF(N891="","",N891*J891),"")</f>
        <v/>
      </c>
      <c r="P891" s="6" t="n"/>
    </row>
    <row r="892">
      <c r="A892" s="17" t="n"/>
      <c r="B892" s="6" t="n"/>
      <c r="C892" s="6">
        <f>IFERROR(VLOOKUP(B892,'Lists &amp; Settings'!$A$3:$D$200,2,FALSE),"")</f>
        <v/>
      </c>
      <c r="D892" s="6">
        <f>IFERROR(VLOOKUP(B892,'Lists &amp; Settings'!$A$3:$D$200,3,FALSE),"")</f>
        <v/>
      </c>
      <c r="E892" s="6" t="n"/>
      <c r="F892" s="6" t="n"/>
      <c r="G892" s="6" t="n"/>
      <c r="H892" s="6" t="n"/>
      <c r="I892" s="6">
        <f>IFERROR(IF(I892="",""&amp;VLOOKUP(B892,'Lists &amp; Settings'!$A$3:$D$200,4,FALSE),I892),"")</f>
        <v/>
      </c>
      <c r="J892" s="16" t="n"/>
      <c r="K892" s="17" t="n"/>
      <c r="L892" s="8">
        <f>IFERROR(IF(COUNTIF(A892:K892,"&lt;&gt;")=0,"",K892-TODAY()),"")</f>
        <v/>
      </c>
      <c r="M892" s="6">
        <f>IFERROR(IF(COUNTIF(A892:K892,"&lt;&gt;")=0,"",IF(K892&lt;TODAY(),"Expired",IF(K892&lt;=TODAY()+'Lists &amp; Settings'!$B$10,"Expiring Soon","OK"))),"" )</f>
        <v/>
      </c>
      <c r="N892" s="8">
        <f>IFERROR(IF(COUNTIF(A892:K892,"&lt;&gt;")=0,"", H892-SUMIFS(StockOut!$E:$E,StockOut!$B:$B,B892,StockOut!$C:$C,E892)), "" )</f>
        <v/>
      </c>
      <c r="O892" s="16">
        <f>IFERROR(IF(N892="","",N892*J892),"")</f>
        <v/>
      </c>
      <c r="P892" s="6" t="n"/>
    </row>
    <row r="893">
      <c r="A893" s="17" t="n"/>
      <c r="B893" s="6" t="n"/>
      <c r="C893" s="6">
        <f>IFERROR(VLOOKUP(B893,'Lists &amp; Settings'!$A$3:$D$200,2,FALSE),"")</f>
        <v/>
      </c>
      <c r="D893" s="6">
        <f>IFERROR(VLOOKUP(B893,'Lists &amp; Settings'!$A$3:$D$200,3,FALSE),"")</f>
        <v/>
      </c>
      <c r="E893" s="6" t="n"/>
      <c r="F893" s="6" t="n"/>
      <c r="G893" s="6" t="n"/>
      <c r="H893" s="6" t="n"/>
      <c r="I893" s="6">
        <f>IFERROR(IF(I893="",""&amp;VLOOKUP(B893,'Lists &amp; Settings'!$A$3:$D$200,4,FALSE),I893),"")</f>
        <v/>
      </c>
      <c r="J893" s="16" t="n"/>
      <c r="K893" s="17" t="n"/>
      <c r="L893" s="8">
        <f>IFERROR(IF(COUNTIF(A893:K893,"&lt;&gt;")=0,"",K893-TODAY()),"")</f>
        <v/>
      </c>
      <c r="M893" s="6">
        <f>IFERROR(IF(COUNTIF(A893:K893,"&lt;&gt;")=0,"",IF(K893&lt;TODAY(),"Expired",IF(K893&lt;=TODAY()+'Lists &amp; Settings'!$B$10,"Expiring Soon","OK"))),"" )</f>
        <v/>
      </c>
      <c r="N893" s="8">
        <f>IFERROR(IF(COUNTIF(A893:K893,"&lt;&gt;")=0,"", H893-SUMIFS(StockOut!$E:$E,StockOut!$B:$B,B893,StockOut!$C:$C,E893)), "" )</f>
        <v/>
      </c>
      <c r="O893" s="16">
        <f>IFERROR(IF(N893="","",N893*J893),"")</f>
        <v/>
      </c>
      <c r="P893" s="6" t="n"/>
    </row>
    <row r="894">
      <c r="A894" s="17" t="n"/>
      <c r="B894" s="6" t="n"/>
      <c r="C894" s="6">
        <f>IFERROR(VLOOKUP(B894,'Lists &amp; Settings'!$A$3:$D$200,2,FALSE),"")</f>
        <v/>
      </c>
      <c r="D894" s="6">
        <f>IFERROR(VLOOKUP(B894,'Lists &amp; Settings'!$A$3:$D$200,3,FALSE),"")</f>
        <v/>
      </c>
      <c r="E894" s="6" t="n"/>
      <c r="F894" s="6" t="n"/>
      <c r="G894" s="6" t="n"/>
      <c r="H894" s="6" t="n"/>
      <c r="I894" s="6">
        <f>IFERROR(IF(I894="",""&amp;VLOOKUP(B894,'Lists &amp; Settings'!$A$3:$D$200,4,FALSE),I894),"")</f>
        <v/>
      </c>
      <c r="J894" s="16" t="n"/>
      <c r="K894" s="17" t="n"/>
      <c r="L894" s="8">
        <f>IFERROR(IF(COUNTIF(A894:K894,"&lt;&gt;")=0,"",K894-TODAY()),"")</f>
        <v/>
      </c>
      <c r="M894" s="6">
        <f>IFERROR(IF(COUNTIF(A894:K894,"&lt;&gt;")=0,"",IF(K894&lt;TODAY(),"Expired",IF(K894&lt;=TODAY()+'Lists &amp; Settings'!$B$10,"Expiring Soon","OK"))),"" )</f>
        <v/>
      </c>
      <c r="N894" s="8">
        <f>IFERROR(IF(COUNTIF(A894:K894,"&lt;&gt;")=0,"", H894-SUMIFS(StockOut!$E:$E,StockOut!$B:$B,B894,StockOut!$C:$C,E894)), "" )</f>
        <v/>
      </c>
      <c r="O894" s="16">
        <f>IFERROR(IF(N894="","",N894*J894),"")</f>
        <v/>
      </c>
      <c r="P894" s="6" t="n"/>
    </row>
    <row r="895">
      <c r="A895" s="17" t="n"/>
      <c r="B895" s="6" t="n"/>
      <c r="C895" s="6">
        <f>IFERROR(VLOOKUP(B895,'Lists &amp; Settings'!$A$3:$D$200,2,FALSE),"")</f>
        <v/>
      </c>
      <c r="D895" s="6">
        <f>IFERROR(VLOOKUP(B895,'Lists &amp; Settings'!$A$3:$D$200,3,FALSE),"")</f>
        <v/>
      </c>
      <c r="E895" s="6" t="n"/>
      <c r="F895" s="6" t="n"/>
      <c r="G895" s="6" t="n"/>
      <c r="H895" s="6" t="n"/>
      <c r="I895" s="6">
        <f>IFERROR(IF(I895="",""&amp;VLOOKUP(B895,'Lists &amp; Settings'!$A$3:$D$200,4,FALSE),I895),"")</f>
        <v/>
      </c>
      <c r="J895" s="16" t="n"/>
      <c r="K895" s="17" t="n"/>
      <c r="L895" s="8">
        <f>IFERROR(IF(COUNTIF(A895:K895,"&lt;&gt;")=0,"",K895-TODAY()),"")</f>
        <v/>
      </c>
      <c r="M895" s="6">
        <f>IFERROR(IF(COUNTIF(A895:K895,"&lt;&gt;")=0,"",IF(K895&lt;TODAY(),"Expired",IF(K895&lt;=TODAY()+'Lists &amp; Settings'!$B$10,"Expiring Soon","OK"))),"" )</f>
        <v/>
      </c>
      <c r="N895" s="8">
        <f>IFERROR(IF(COUNTIF(A895:K895,"&lt;&gt;")=0,"", H895-SUMIFS(StockOut!$E:$E,StockOut!$B:$B,B895,StockOut!$C:$C,E895)), "" )</f>
        <v/>
      </c>
      <c r="O895" s="16">
        <f>IFERROR(IF(N895="","",N895*J895),"")</f>
        <v/>
      </c>
      <c r="P895" s="6" t="n"/>
    </row>
    <row r="896">
      <c r="A896" s="17" t="n"/>
      <c r="B896" s="6" t="n"/>
      <c r="C896" s="6">
        <f>IFERROR(VLOOKUP(B896,'Lists &amp; Settings'!$A$3:$D$200,2,FALSE),"")</f>
        <v/>
      </c>
      <c r="D896" s="6">
        <f>IFERROR(VLOOKUP(B896,'Lists &amp; Settings'!$A$3:$D$200,3,FALSE),"")</f>
        <v/>
      </c>
      <c r="E896" s="6" t="n"/>
      <c r="F896" s="6" t="n"/>
      <c r="G896" s="6" t="n"/>
      <c r="H896" s="6" t="n"/>
      <c r="I896" s="6">
        <f>IFERROR(IF(I896="",""&amp;VLOOKUP(B896,'Lists &amp; Settings'!$A$3:$D$200,4,FALSE),I896),"")</f>
        <v/>
      </c>
      <c r="J896" s="16" t="n"/>
      <c r="K896" s="17" t="n"/>
      <c r="L896" s="8">
        <f>IFERROR(IF(COUNTIF(A896:K896,"&lt;&gt;")=0,"",K896-TODAY()),"")</f>
        <v/>
      </c>
      <c r="M896" s="6">
        <f>IFERROR(IF(COUNTIF(A896:K896,"&lt;&gt;")=0,"",IF(K896&lt;TODAY(),"Expired",IF(K896&lt;=TODAY()+'Lists &amp; Settings'!$B$10,"Expiring Soon","OK"))),"" )</f>
        <v/>
      </c>
      <c r="N896" s="8">
        <f>IFERROR(IF(COUNTIF(A896:K896,"&lt;&gt;")=0,"", H896-SUMIFS(StockOut!$E:$E,StockOut!$B:$B,B896,StockOut!$C:$C,E896)), "" )</f>
        <v/>
      </c>
      <c r="O896" s="16">
        <f>IFERROR(IF(N896="","",N896*J896),"")</f>
        <v/>
      </c>
      <c r="P896" s="6" t="n"/>
    </row>
    <row r="897">
      <c r="A897" s="17" t="n"/>
      <c r="B897" s="6" t="n"/>
      <c r="C897" s="6">
        <f>IFERROR(VLOOKUP(B897,'Lists &amp; Settings'!$A$3:$D$200,2,FALSE),"")</f>
        <v/>
      </c>
      <c r="D897" s="6">
        <f>IFERROR(VLOOKUP(B897,'Lists &amp; Settings'!$A$3:$D$200,3,FALSE),"")</f>
        <v/>
      </c>
      <c r="E897" s="6" t="n"/>
      <c r="F897" s="6" t="n"/>
      <c r="G897" s="6" t="n"/>
      <c r="H897" s="6" t="n"/>
      <c r="I897" s="6">
        <f>IFERROR(IF(I897="",""&amp;VLOOKUP(B897,'Lists &amp; Settings'!$A$3:$D$200,4,FALSE),I897),"")</f>
        <v/>
      </c>
      <c r="J897" s="16" t="n"/>
      <c r="K897" s="17" t="n"/>
      <c r="L897" s="8">
        <f>IFERROR(IF(COUNTIF(A897:K897,"&lt;&gt;")=0,"",K897-TODAY()),"")</f>
        <v/>
      </c>
      <c r="M897" s="6">
        <f>IFERROR(IF(COUNTIF(A897:K897,"&lt;&gt;")=0,"",IF(K897&lt;TODAY(),"Expired",IF(K897&lt;=TODAY()+'Lists &amp; Settings'!$B$10,"Expiring Soon","OK"))),"" )</f>
        <v/>
      </c>
      <c r="N897" s="8">
        <f>IFERROR(IF(COUNTIF(A897:K897,"&lt;&gt;")=0,"", H897-SUMIFS(StockOut!$E:$E,StockOut!$B:$B,B897,StockOut!$C:$C,E897)), "" )</f>
        <v/>
      </c>
      <c r="O897" s="16">
        <f>IFERROR(IF(N897="","",N897*J897),"")</f>
        <v/>
      </c>
      <c r="P897" s="6" t="n"/>
    </row>
    <row r="898">
      <c r="A898" s="17" t="n"/>
      <c r="B898" s="6" t="n"/>
      <c r="C898" s="6">
        <f>IFERROR(VLOOKUP(B898,'Lists &amp; Settings'!$A$3:$D$200,2,FALSE),"")</f>
        <v/>
      </c>
      <c r="D898" s="6">
        <f>IFERROR(VLOOKUP(B898,'Lists &amp; Settings'!$A$3:$D$200,3,FALSE),"")</f>
        <v/>
      </c>
      <c r="E898" s="6" t="n"/>
      <c r="F898" s="6" t="n"/>
      <c r="G898" s="6" t="n"/>
      <c r="H898" s="6" t="n"/>
      <c r="I898" s="6">
        <f>IFERROR(IF(I898="",""&amp;VLOOKUP(B898,'Lists &amp; Settings'!$A$3:$D$200,4,FALSE),I898),"")</f>
        <v/>
      </c>
      <c r="J898" s="16" t="n"/>
      <c r="K898" s="17" t="n"/>
      <c r="L898" s="8">
        <f>IFERROR(IF(COUNTIF(A898:K898,"&lt;&gt;")=0,"",K898-TODAY()),"")</f>
        <v/>
      </c>
      <c r="M898" s="6">
        <f>IFERROR(IF(COUNTIF(A898:K898,"&lt;&gt;")=0,"",IF(K898&lt;TODAY(),"Expired",IF(K898&lt;=TODAY()+'Lists &amp; Settings'!$B$10,"Expiring Soon","OK"))),"" )</f>
        <v/>
      </c>
      <c r="N898" s="8">
        <f>IFERROR(IF(COUNTIF(A898:K898,"&lt;&gt;")=0,"", H898-SUMIFS(StockOut!$E:$E,StockOut!$B:$B,B898,StockOut!$C:$C,E898)), "" )</f>
        <v/>
      </c>
      <c r="O898" s="16">
        <f>IFERROR(IF(N898="","",N898*J898),"")</f>
        <v/>
      </c>
      <c r="P898" s="6" t="n"/>
    </row>
    <row r="899">
      <c r="A899" s="17" t="n"/>
      <c r="B899" s="6" t="n"/>
      <c r="C899" s="6">
        <f>IFERROR(VLOOKUP(B899,'Lists &amp; Settings'!$A$3:$D$200,2,FALSE),"")</f>
        <v/>
      </c>
      <c r="D899" s="6">
        <f>IFERROR(VLOOKUP(B899,'Lists &amp; Settings'!$A$3:$D$200,3,FALSE),"")</f>
        <v/>
      </c>
      <c r="E899" s="6" t="n"/>
      <c r="F899" s="6" t="n"/>
      <c r="G899" s="6" t="n"/>
      <c r="H899" s="6" t="n"/>
      <c r="I899" s="6">
        <f>IFERROR(IF(I899="",""&amp;VLOOKUP(B899,'Lists &amp; Settings'!$A$3:$D$200,4,FALSE),I899),"")</f>
        <v/>
      </c>
      <c r="J899" s="16" t="n"/>
      <c r="K899" s="17" t="n"/>
      <c r="L899" s="8">
        <f>IFERROR(IF(COUNTIF(A899:K899,"&lt;&gt;")=0,"",K899-TODAY()),"")</f>
        <v/>
      </c>
      <c r="M899" s="6">
        <f>IFERROR(IF(COUNTIF(A899:K899,"&lt;&gt;")=0,"",IF(K899&lt;TODAY(),"Expired",IF(K899&lt;=TODAY()+'Lists &amp; Settings'!$B$10,"Expiring Soon","OK"))),"" )</f>
        <v/>
      </c>
      <c r="N899" s="8">
        <f>IFERROR(IF(COUNTIF(A899:K899,"&lt;&gt;")=0,"", H899-SUMIFS(StockOut!$E:$E,StockOut!$B:$B,B899,StockOut!$C:$C,E899)), "" )</f>
        <v/>
      </c>
      <c r="O899" s="16">
        <f>IFERROR(IF(N899="","",N899*J899),"")</f>
        <v/>
      </c>
      <c r="P899" s="6" t="n"/>
    </row>
    <row r="900">
      <c r="A900" s="17" t="n"/>
      <c r="B900" s="6" t="n"/>
      <c r="C900" s="6">
        <f>IFERROR(VLOOKUP(B900,'Lists &amp; Settings'!$A$3:$D$200,2,FALSE),"")</f>
        <v/>
      </c>
      <c r="D900" s="6">
        <f>IFERROR(VLOOKUP(B900,'Lists &amp; Settings'!$A$3:$D$200,3,FALSE),"")</f>
        <v/>
      </c>
      <c r="E900" s="6" t="n"/>
      <c r="F900" s="6" t="n"/>
      <c r="G900" s="6" t="n"/>
      <c r="H900" s="6" t="n"/>
      <c r="I900" s="6">
        <f>IFERROR(IF(I900="",""&amp;VLOOKUP(B900,'Lists &amp; Settings'!$A$3:$D$200,4,FALSE),I900),"")</f>
        <v/>
      </c>
      <c r="J900" s="16" t="n"/>
      <c r="K900" s="17" t="n"/>
      <c r="L900" s="8">
        <f>IFERROR(IF(COUNTIF(A900:K900,"&lt;&gt;")=0,"",K900-TODAY()),"")</f>
        <v/>
      </c>
      <c r="M900" s="6">
        <f>IFERROR(IF(COUNTIF(A900:K900,"&lt;&gt;")=0,"",IF(K900&lt;TODAY(),"Expired",IF(K900&lt;=TODAY()+'Lists &amp; Settings'!$B$10,"Expiring Soon","OK"))),"" )</f>
        <v/>
      </c>
      <c r="N900" s="8">
        <f>IFERROR(IF(COUNTIF(A900:K900,"&lt;&gt;")=0,"", H900-SUMIFS(StockOut!$E:$E,StockOut!$B:$B,B900,StockOut!$C:$C,E900)), "" )</f>
        <v/>
      </c>
      <c r="O900" s="16">
        <f>IFERROR(IF(N900="","",N900*J900),"")</f>
        <v/>
      </c>
      <c r="P900" s="6" t="n"/>
    </row>
    <row r="901">
      <c r="A901" s="17" t="n"/>
      <c r="B901" s="6" t="n"/>
      <c r="C901" s="6">
        <f>IFERROR(VLOOKUP(B901,'Lists &amp; Settings'!$A$3:$D$200,2,FALSE),"")</f>
        <v/>
      </c>
      <c r="D901" s="6">
        <f>IFERROR(VLOOKUP(B901,'Lists &amp; Settings'!$A$3:$D$200,3,FALSE),"")</f>
        <v/>
      </c>
      <c r="E901" s="6" t="n"/>
      <c r="F901" s="6" t="n"/>
      <c r="G901" s="6" t="n"/>
      <c r="H901" s="6" t="n"/>
      <c r="I901" s="6">
        <f>IFERROR(IF(I901="",""&amp;VLOOKUP(B901,'Lists &amp; Settings'!$A$3:$D$200,4,FALSE),I901),"")</f>
        <v/>
      </c>
      <c r="J901" s="16" t="n"/>
      <c r="K901" s="17" t="n"/>
      <c r="L901" s="8">
        <f>IFERROR(IF(COUNTIF(A901:K901,"&lt;&gt;")=0,"",K901-TODAY()),"")</f>
        <v/>
      </c>
      <c r="M901" s="6">
        <f>IFERROR(IF(COUNTIF(A901:K901,"&lt;&gt;")=0,"",IF(K901&lt;TODAY(),"Expired",IF(K901&lt;=TODAY()+'Lists &amp; Settings'!$B$10,"Expiring Soon","OK"))),"" )</f>
        <v/>
      </c>
      <c r="N901" s="8">
        <f>IFERROR(IF(COUNTIF(A901:K901,"&lt;&gt;")=0,"", H901-SUMIFS(StockOut!$E:$E,StockOut!$B:$B,B901,StockOut!$C:$C,E901)), "" )</f>
        <v/>
      </c>
      <c r="O901" s="16">
        <f>IFERROR(IF(N901="","",N901*J901),"")</f>
        <v/>
      </c>
      <c r="P901" s="6" t="n"/>
    </row>
    <row r="902">
      <c r="A902" s="17" t="n"/>
      <c r="B902" s="6" t="n"/>
      <c r="C902" s="6">
        <f>IFERROR(VLOOKUP(B902,'Lists &amp; Settings'!$A$3:$D$200,2,FALSE),"")</f>
        <v/>
      </c>
      <c r="D902" s="6">
        <f>IFERROR(VLOOKUP(B902,'Lists &amp; Settings'!$A$3:$D$200,3,FALSE),"")</f>
        <v/>
      </c>
      <c r="E902" s="6" t="n"/>
      <c r="F902" s="6" t="n"/>
      <c r="G902" s="6" t="n"/>
      <c r="H902" s="6" t="n"/>
      <c r="I902" s="6">
        <f>IFERROR(IF(I902="",""&amp;VLOOKUP(B902,'Lists &amp; Settings'!$A$3:$D$200,4,FALSE),I902),"")</f>
        <v/>
      </c>
      <c r="J902" s="16" t="n"/>
      <c r="K902" s="17" t="n"/>
      <c r="L902" s="8">
        <f>IFERROR(IF(COUNTIF(A902:K902,"&lt;&gt;")=0,"",K902-TODAY()),"")</f>
        <v/>
      </c>
      <c r="M902" s="6">
        <f>IFERROR(IF(COUNTIF(A902:K902,"&lt;&gt;")=0,"",IF(K902&lt;TODAY(),"Expired",IF(K902&lt;=TODAY()+'Lists &amp; Settings'!$B$10,"Expiring Soon","OK"))),"" )</f>
        <v/>
      </c>
      <c r="N902" s="8">
        <f>IFERROR(IF(COUNTIF(A902:K902,"&lt;&gt;")=0,"", H902-SUMIFS(StockOut!$E:$E,StockOut!$B:$B,B902,StockOut!$C:$C,E902)), "" )</f>
        <v/>
      </c>
      <c r="O902" s="16">
        <f>IFERROR(IF(N902="","",N902*J902),"")</f>
        <v/>
      </c>
      <c r="P902" s="6" t="n"/>
    </row>
    <row r="903">
      <c r="A903" s="17" t="n"/>
      <c r="B903" s="6" t="n"/>
      <c r="C903" s="6">
        <f>IFERROR(VLOOKUP(B903,'Lists &amp; Settings'!$A$3:$D$200,2,FALSE),"")</f>
        <v/>
      </c>
      <c r="D903" s="6">
        <f>IFERROR(VLOOKUP(B903,'Lists &amp; Settings'!$A$3:$D$200,3,FALSE),"")</f>
        <v/>
      </c>
      <c r="E903" s="6" t="n"/>
      <c r="F903" s="6" t="n"/>
      <c r="G903" s="6" t="n"/>
      <c r="H903" s="6" t="n"/>
      <c r="I903" s="6">
        <f>IFERROR(IF(I903="",""&amp;VLOOKUP(B903,'Lists &amp; Settings'!$A$3:$D$200,4,FALSE),I903),"")</f>
        <v/>
      </c>
      <c r="J903" s="16" t="n"/>
      <c r="K903" s="17" t="n"/>
      <c r="L903" s="8">
        <f>IFERROR(IF(COUNTIF(A903:K903,"&lt;&gt;")=0,"",K903-TODAY()),"")</f>
        <v/>
      </c>
      <c r="M903" s="6">
        <f>IFERROR(IF(COUNTIF(A903:K903,"&lt;&gt;")=0,"",IF(K903&lt;TODAY(),"Expired",IF(K903&lt;=TODAY()+'Lists &amp; Settings'!$B$10,"Expiring Soon","OK"))),"" )</f>
        <v/>
      </c>
      <c r="N903" s="8">
        <f>IFERROR(IF(COUNTIF(A903:K903,"&lt;&gt;")=0,"", H903-SUMIFS(StockOut!$E:$E,StockOut!$B:$B,B903,StockOut!$C:$C,E903)), "" )</f>
        <v/>
      </c>
      <c r="O903" s="16">
        <f>IFERROR(IF(N903="","",N903*J903),"")</f>
        <v/>
      </c>
      <c r="P903" s="6" t="n"/>
    </row>
    <row r="904">
      <c r="A904" s="17" t="n"/>
      <c r="B904" s="6" t="n"/>
      <c r="C904" s="6">
        <f>IFERROR(VLOOKUP(B904,'Lists &amp; Settings'!$A$3:$D$200,2,FALSE),"")</f>
        <v/>
      </c>
      <c r="D904" s="6">
        <f>IFERROR(VLOOKUP(B904,'Lists &amp; Settings'!$A$3:$D$200,3,FALSE),"")</f>
        <v/>
      </c>
      <c r="E904" s="6" t="n"/>
      <c r="F904" s="6" t="n"/>
      <c r="G904" s="6" t="n"/>
      <c r="H904" s="6" t="n"/>
      <c r="I904" s="6">
        <f>IFERROR(IF(I904="",""&amp;VLOOKUP(B904,'Lists &amp; Settings'!$A$3:$D$200,4,FALSE),I904),"")</f>
        <v/>
      </c>
      <c r="J904" s="16" t="n"/>
      <c r="K904" s="17" t="n"/>
      <c r="L904" s="8">
        <f>IFERROR(IF(COUNTIF(A904:K904,"&lt;&gt;")=0,"",K904-TODAY()),"")</f>
        <v/>
      </c>
      <c r="M904" s="6">
        <f>IFERROR(IF(COUNTIF(A904:K904,"&lt;&gt;")=0,"",IF(K904&lt;TODAY(),"Expired",IF(K904&lt;=TODAY()+'Lists &amp; Settings'!$B$10,"Expiring Soon","OK"))),"" )</f>
        <v/>
      </c>
      <c r="N904" s="8">
        <f>IFERROR(IF(COUNTIF(A904:K904,"&lt;&gt;")=0,"", H904-SUMIFS(StockOut!$E:$E,StockOut!$B:$B,B904,StockOut!$C:$C,E904)), "" )</f>
        <v/>
      </c>
      <c r="O904" s="16">
        <f>IFERROR(IF(N904="","",N904*J904),"")</f>
        <v/>
      </c>
      <c r="P904" s="6" t="n"/>
    </row>
    <row r="905">
      <c r="A905" s="17" t="n"/>
      <c r="B905" s="6" t="n"/>
      <c r="C905" s="6">
        <f>IFERROR(VLOOKUP(B905,'Lists &amp; Settings'!$A$3:$D$200,2,FALSE),"")</f>
        <v/>
      </c>
      <c r="D905" s="6">
        <f>IFERROR(VLOOKUP(B905,'Lists &amp; Settings'!$A$3:$D$200,3,FALSE),"")</f>
        <v/>
      </c>
      <c r="E905" s="6" t="n"/>
      <c r="F905" s="6" t="n"/>
      <c r="G905" s="6" t="n"/>
      <c r="H905" s="6" t="n"/>
      <c r="I905" s="6">
        <f>IFERROR(IF(I905="",""&amp;VLOOKUP(B905,'Lists &amp; Settings'!$A$3:$D$200,4,FALSE),I905),"")</f>
        <v/>
      </c>
      <c r="J905" s="16" t="n"/>
      <c r="K905" s="17" t="n"/>
      <c r="L905" s="8">
        <f>IFERROR(IF(COUNTIF(A905:K905,"&lt;&gt;")=0,"",K905-TODAY()),"")</f>
        <v/>
      </c>
      <c r="M905" s="6">
        <f>IFERROR(IF(COUNTIF(A905:K905,"&lt;&gt;")=0,"",IF(K905&lt;TODAY(),"Expired",IF(K905&lt;=TODAY()+'Lists &amp; Settings'!$B$10,"Expiring Soon","OK"))),"" )</f>
        <v/>
      </c>
      <c r="N905" s="8">
        <f>IFERROR(IF(COUNTIF(A905:K905,"&lt;&gt;")=0,"", H905-SUMIFS(StockOut!$E:$E,StockOut!$B:$B,B905,StockOut!$C:$C,E905)), "" )</f>
        <v/>
      </c>
      <c r="O905" s="16">
        <f>IFERROR(IF(N905="","",N905*J905),"")</f>
        <v/>
      </c>
      <c r="P905" s="6" t="n"/>
    </row>
    <row r="906">
      <c r="A906" s="17" t="n"/>
      <c r="B906" s="6" t="n"/>
      <c r="C906" s="6">
        <f>IFERROR(VLOOKUP(B906,'Lists &amp; Settings'!$A$3:$D$200,2,FALSE),"")</f>
        <v/>
      </c>
      <c r="D906" s="6">
        <f>IFERROR(VLOOKUP(B906,'Lists &amp; Settings'!$A$3:$D$200,3,FALSE),"")</f>
        <v/>
      </c>
      <c r="E906" s="6" t="n"/>
      <c r="F906" s="6" t="n"/>
      <c r="G906" s="6" t="n"/>
      <c r="H906" s="6" t="n"/>
      <c r="I906" s="6">
        <f>IFERROR(IF(I906="",""&amp;VLOOKUP(B906,'Lists &amp; Settings'!$A$3:$D$200,4,FALSE),I906),"")</f>
        <v/>
      </c>
      <c r="J906" s="16" t="n"/>
      <c r="K906" s="17" t="n"/>
      <c r="L906" s="8">
        <f>IFERROR(IF(COUNTIF(A906:K906,"&lt;&gt;")=0,"",K906-TODAY()),"")</f>
        <v/>
      </c>
      <c r="M906" s="6">
        <f>IFERROR(IF(COUNTIF(A906:K906,"&lt;&gt;")=0,"",IF(K906&lt;TODAY(),"Expired",IF(K906&lt;=TODAY()+'Lists &amp; Settings'!$B$10,"Expiring Soon","OK"))),"" )</f>
        <v/>
      </c>
      <c r="N906" s="8">
        <f>IFERROR(IF(COUNTIF(A906:K906,"&lt;&gt;")=0,"", H906-SUMIFS(StockOut!$E:$E,StockOut!$B:$B,B906,StockOut!$C:$C,E906)), "" )</f>
        <v/>
      </c>
      <c r="O906" s="16">
        <f>IFERROR(IF(N906="","",N906*J906),"")</f>
        <v/>
      </c>
      <c r="P906" s="6" t="n"/>
    </row>
    <row r="907">
      <c r="A907" s="17" t="n"/>
      <c r="B907" s="6" t="n"/>
      <c r="C907" s="6">
        <f>IFERROR(VLOOKUP(B907,'Lists &amp; Settings'!$A$3:$D$200,2,FALSE),"")</f>
        <v/>
      </c>
      <c r="D907" s="6">
        <f>IFERROR(VLOOKUP(B907,'Lists &amp; Settings'!$A$3:$D$200,3,FALSE),"")</f>
        <v/>
      </c>
      <c r="E907" s="6" t="n"/>
      <c r="F907" s="6" t="n"/>
      <c r="G907" s="6" t="n"/>
      <c r="H907" s="6" t="n"/>
      <c r="I907" s="6">
        <f>IFERROR(IF(I907="",""&amp;VLOOKUP(B907,'Lists &amp; Settings'!$A$3:$D$200,4,FALSE),I907),"")</f>
        <v/>
      </c>
      <c r="J907" s="16" t="n"/>
      <c r="K907" s="17" t="n"/>
      <c r="L907" s="8">
        <f>IFERROR(IF(COUNTIF(A907:K907,"&lt;&gt;")=0,"",K907-TODAY()),"")</f>
        <v/>
      </c>
      <c r="M907" s="6">
        <f>IFERROR(IF(COUNTIF(A907:K907,"&lt;&gt;")=0,"",IF(K907&lt;TODAY(),"Expired",IF(K907&lt;=TODAY()+'Lists &amp; Settings'!$B$10,"Expiring Soon","OK"))),"" )</f>
        <v/>
      </c>
      <c r="N907" s="8">
        <f>IFERROR(IF(COUNTIF(A907:K907,"&lt;&gt;")=0,"", H907-SUMIFS(StockOut!$E:$E,StockOut!$B:$B,B907,StockOut!$C:$C,E907)), "" )</f>
        <v/>
      </c>
      <c r="O907" s="16">
        <f>IFERROR(IF(N907="","",N907*J907),"")</f>
        <v/>
      </c>
      <c r="P907" s="6" t="n"/>
    </row>
    <row r="908">
      <c r="A908" s="17" t="n"/>
      <c r="B908" s="6" t="n"/>
      <c r="C908" s="6">
        <f>IFERROR(VLOOKUP(B908,'Lists &amp; Settings'!$A$3:$D$200,2,FALSE),"")</f>
        <v/>
      </c>
      <c r="D908" s="6">
        <f>IFERROR(VLOOKUP(B908,'Lists &amp; Settings'!$A$3:$D$200,3,FALSE),"")</f>
        <v/>
      </c>
      <c r="E908" s="6" t="n"/>
      <c r="F908" s="6" t="n"/>
      <c r="G908" s="6" t="n"/>
      <c r="H908" s="6" t="n"/>
      <c r="I908" s="6">
        <f>IFERROR(IF(I908="",""&amp;VLOOKUP(B908,'Lists &amp; Settings'!$A$3:$D$200,4,FALSE),I908),"")</f>
        <v/>
      </c>
      <c r="J908" s="16" t="n"/>
      <c r="K908" s="17" t="n"/>
      <c r="L908" s="8">
        <f>IFERROR(IF(COUNTIF(A908:K908,"&lt;&gt;")=0,"",K908-TODAY()),"")</f>
        <v/>
      </c>
      <c r="M908" s="6">
        <f>IFERROR(IF(COUNTIF(A908:K908,"&lt;&gt;")=0,"",IF(K908&lt;TODAY(),"Expired",IF(K908&lt;=TODAY()+'Lists &amp; Settings'!$B$10,"Expiring Soon","OK"))),"" )</f>
        <v/>
      </c>
      <c r="N908" s="8">
        <f>IFERROR(IF(COUNTIF(A908:K908,"&lt;&gt;")=0,"", H908-SUMIFS(StockOut!$E:$E,StockOut!$B:$B,B908,StockOut!$C:$C,E908)), "" )</f>
        <v/>
      </c>
      <c r="O908" s="16">
        <f>IFERROR(IF(N908="","",N908*J908),"")</f>
        <v/>
      </c>
      <c r="P908" s="6" t="n"/>
    </row>
    <row r="909">
      <c r="A909" s="17" t="n"/>
      <c r="B909" s="6" t="n"/>
      <c r="C909" s="6">
        <f>IFERROR(VLOOKUP(B909,'Lists &amp; Settings'!$A$3:$D$200,2,FALSE),"")</f>
        <v/>
      </c>
      <c r="D909" s="6">
        <f>IFERROR(VLOOKUP(B909,'Lists &amp; Settings'!$A$3:$D$200,3,FALSE),"")</f>
        <v/>
      </c>
      <c r="E909" s="6" t="n"/>
      <c r="F909" s="6" t="n"/>
      <c r="G909" s="6" t="n"/>
      <c r="H909" s="6" t="n"/>
      <c r="I909" s="6">
        <f>IFERROR(IF(I909="",""&amp;VLOOKUP(B909,'Lists &amp; Settings'!$A$3:$D$200,4,FALSE),I909),"")</f>
        <v/>
      </c>
      <c r="J909" s="16" t="n"/>
      <c r="K909" s="17" t="n"/>
      <c r="L909" s="8">
        <f>IFERROR(IF(COUNTIF(A909:K909,"&lt;&gt;")=0,"",K909-TODAY()),"")</f>
        <v/>
      </c>
      <c r="M909" s="6">
        <f>IFERROR(IF(COUNTIF(A909:K909,"&lt;&gt;")=0,"",IF(K909&lt;TODAY(),"Expired",IF(K909&lt;=TODAY()+'Lists &amp; Settings'!$B$10,"Expiring Soon","OK"))),"" )</f>
        <v/>
      </c>
      <c r="N909" s="8">
        <f>IFERROR(IF(COUNTIF(A909:K909,"&lt;&gt;")=0,"", H909-SUMIFS(StockOut!$E:$E,StockOut!$B:$B,B909,StockOut!$C:$C,E909)), "" )</f>
        <v/>
      </c>
      <c r="O909" s="16">
        <f>IFERROR(IF(N909="","",N909*J909),"")</f>
        <v/>
      </c>
      <c r="P909" s="6" t="n"/>
    </row>
    <row r="910">
      <c r="A910" s="17" t="n"/>
      <c r="B910" s="6" t="n"/>
      <c r="C910" s="6">
        <f>IFERROR(VLOOKUP(B910,'Lists &amp; Settings'!$A$3:$D$200,2,FALSE),"")</f>
        <v/>
      </c>
      <c r="D910" s="6">
        <f>IFERROR(VLOOKUP(B910,'Lists &amp; Settings'!$A$3:$D$200,3,FALSE),"")</f>
        <v/>
      </c>
      <c r="E910" s="6" t="n"/>
      <c r="F910" s="6" t="n"/>
      <c r="G910" s="6" t="n"/>
      <c r="H910" s="6" t="n"/>
      <c r="I910" s="6">
        <f>IFERROR(IF(I910="",""&amp;VLOOKUP(B910,'Lists &amp; Settings'!$A$3:$D$200,4,FALSE),I910),"")</f>
        <v/>
      </c>
      <c r="J910" s="16" t="n"/>
      <c r="K910" s="17" t="n"/>
      <c r="L910" s="8">
        <f>IFERROR(IF(COUNTIF(A910:K910,"&lt;&gt;")=0,"",K910-TODAY()),"")</f>
        <v/>
      </c>
      <c r="M910" s="6">
        <f>IFERROR(IF(COUNTIF(A910:K910,"&lt;&gt;")=0,"",IF(K910&lt;TODAY(),"Expired",IF(K910&lt;=TODAY()+'Lists &amp; Settings'!$B$10,"Expiring Soon","OK"))),"" )</f>
        <v/>
      </c>
      <c r="N910" s="8">
        <f>IFERROR(IF(COUNTIF(A910:K910,"&lt;&gt;")=0,"", H910-SUMIFS(StockOut!$E:$E,StockOut!$B:$B,B910,StockOut!$C:$C,E910)), "" )</f>
        <v/>
      </c>
      <c r="O910" s="16">
        <f>IFERROR(IF(N910="","",N910*J910),"")</f>
        <v/>
      </c>
      <c r="P910" s="6" t="n"/>
    </row>
    <row r="911">
      <c r="A911" s="17" t="n"/>
      <c r="B911" s="6" t="n"/>
      <c r="C911" s="6">
        <f>IFERROR(VLOOKUP(B911,'Lists &amp; Settings'!$A$3:$D$200,2,FALSE),"")</f>
        <v/>
      </c>
      <c r="D911" s="6">
        <f>IFERROR(VLOOKUP(B911,'Lists &amp; Settings'!$A$3:$D$200,3,FALSE),"")</f>
        <v/>
      </c>
      <c r="E911" s="6" t="n"/>
      <c r="F911" s="6" t="n"/>
      <c r="G911" s="6" t="n"/>
      <c r="H911" s="6" t="n"/>
      <c r="I911" s="6">
        <f>IFERROR(IF(I911="",""&amp;VLOOKUP(B911,'Lists &amp; Settings'!$A$3:$D$200,4,FALSE),I911),"")</f>
        <v/>
      </c>
      <c r="J911" s="16" t="n"/>
      <c r="K911" s="17" t="n"/>
      <c r="L911" s="8">
        <f>IFERROR(IF(COUNTIF(A911:K911,"&lt;&gt;")=0,"",K911-TODAY()),"")</f>
        <v/>
      </c>
      <c r="M911" s="6">
        <f>IFERROR(IF(COUNTIF(A911:K911,"&lt;&gt;")=0,"",IF(K911&lt;TODAY(),"Expired",IF(K911&lt;=TODAY()+'Lists &amp; Settings'!$B$10,"Expiring Soon","OK"))),"" )</f>
        <v/>
      </c>
      <c r="N911" s="8">
        <f>IFERROR(IF(COUNTIF(A911:K911,"&lt;&gt;")=0,"", H911-SUMIFS(StockOut!$E:$E,StockOut!$B:$B,B911,StockOut!$C:$C,E911)), "" )</f>
        <v/>
      </c>
      <c r="O911" s="16">
        <f>IFERROR(IF(N911="","",N911*J911),"")</f>
        <v/>
      </c>
      <c r="P911" s="6" t="n"/>
    </row>
    <row r="912">
      <c r="A912" s="17" t="n"/>
      <c r="B912" s="6" t="n"/>
      <c r="C912" s="6">
        <f>IFERROR(VLOOKUP(B912,'Lists &amp; Settings'!$A$3:$D$200,2,FALSE),"")</f>
        <v/>
      </c>
      <c r="D912" s="6">
        <f>IFERROR(VLOOKUP(B912,'Lists &amp; Settings'!$A$3:$D$200,3,FALSE),"")</f>
        <v/>
      </c>
      <c r="E912" s="6" t="n"/>
      <c r="F912" s="6" t="n"/>
      <c r="G912" s="6" t="n"/>
      <c r="H912" s="6" t="n"/>
      <c r="I912" s="6">
        <f>IFERROR(IF(I912="",""&amp;VLOOKUP(B912,'Lists &amp; Settings'!$A$3:$D$200,4,FALSE),I912),"")</f>
        <v/>
      </c>
      <c r="J912" s="16" t="n"/>
      <c r="K912" s="17" t="n"/>
      <c r="L912" s="8">
        <f>IFERROR(IF(COUNTIF(A912:K912,"&lt;&gt;")=0,"",K912-TODAY()),"")</f>
        <v/>
      </c>
      <c r="M912" s="6">
        <f>IFERROR(IF(COUNTIF(A912:K912,"&lt;&gt;")=0,"",IF(K912&lt;TODAY(),"Expired",IF(K912&lt;=TODAY()+'Lists &amp; Settings'!$B$10,"Expiring Soon","OK"))),"" )</f>
        <v/>
      </c>
      <c r="N912" s="8">
        <f>IFERROR(IF(COUNTIF(A912:K912,"&lt;&gt;")=0,"", H912-SUMIFS(StockOut!$E:$E,StockOut!$B:$B,B912,StockOut!$C:$C,E912)), "" )</f>
        <v/>
      </c>
      <c r="O912" s="16">
        <f>IFERROR(IF(N912="","",N912*J912),"")</f>
        <v/>
      </c>
      <c r="P912" s="6" t="n"/>
    </row>
    <row r="913">
      <c r="A913" s="17" t="n"/>
      <c r="B913" s="6" t="n"/>
      <c r="C913" s="6">
        <f>IFERROR(VLOOKUP(B913,'Lists &amp; Settings'!$A$3:$D$200,2,FALSE),"")</f>
        <v/>
      </c>
      <c r="D913" s="6">
        <f>IFERROR(VLOOKUP(B913,'Lists &amp; Settings'!$A$3:$D$200,3,FALSE),"")</f>
        <v/>
      </c>
      <c r="E913" s="6" t="n"/>
      <c r="F913" s="6" t="n"/>
      <c r="G913" s="6" t="n"/>
      <c r="H913" s="6" t="n"/>
      <c r="I913" s="6">
        <f>IFERROR(IF(I913="",""&amp;VLOOKUP(B913,'Lists &amp; Settings'!$A$3:$D$200,4,FALSE),I913),"")</f>
        <v/>
      </c>
      <c r="J913" s="16" t="n"/>
      <c r="K913" s="17" t="n"/>
      <c r="L913" s="8">
        <f>IFERROR(IF(COUNTIF(A913:K913,"&lt;&gt;")=0,"",K913-TODAY()),"")</f>
        <v/>
      </c>
      <c r="M913" s="6">
        <f>IFERROR(IF(COUNTIF(A913:K913,"&lt;&gt;")=0,"",IF(K913&lt;TODAY(),"Expired",IF(K913&lt;=TODAY()+'Lists &amp; Settings'!$B$10,"Expiring Soon","OK"))),"" )</f>
        <v/>
      </c>
      <c r="N913" s="8">
        <f>IFERROR(IF(COUNTIF(A913:K913,"&lt;&gt;")=0,"", H913-SUMIFS(StockOut!$E:$E,StockOut!$B:$B,B913,StockOut!$C:$C,E913)), "" )</f>
        <v/>
      </c>
      <c r="O913" s="16">
        <f>IFERROR(IF(N913="","",N913*J913),"")</f>
        <v/>
      </c>
      <c r="P913" s="6" t="n"/>
    </row>
    <row r="914">
      <c r="A914" s="17" t="n"/>
      <c r="B914" s="6" t="n"/>
      <c r="C914" s="6">
        <f>IFERROR(VLOOKUP(B914,'Lists &amp; Settings'!$A$3:$D$200,2,FALSE),"")</f>
        <v/>
      </c>
      <c r="D914" s="6">
        <f>IFERROR(VLOOKUP(B914,'Lists &amp; Settings'!$A$3:$D$200,3,FALSE),"")</f>
        <v/>
      </c>
      <c r="E914" s="6" t="n"/>
      <c r="F914" s="6" t="n"/>
      <c r="G914" s="6" t="n"/>
      <c r="H914" s="6" t="n"/>
      <c r="I914" s="6">
        <f>IFERROR(IF(I914="",""&amp;VLOOKUP(B914,'Lists &amp; Settings'!$A$3:$D$200,4,FALSE),I914),"")</f>
        <v/>
      </c>
      <c r="J914" s="16" t="n"/>
      <c r="K914" s="17" t="n"/>
      <c r="L914" s="8">
        <f>IFERROR(IF(COUNTIF(A914:K914,"&lt;&gt;")=0,"",K914-TODAY()),"")</f>
        <v/>
      </c>
      <c r="M914" s="6">
        <f>IFERROR(IF(COUNTIF(A914:K914,"&lt;&gt;")=0,"",IF(K914&lt;TODAY(),"Expired",IF(K914&lt;=TODAY()+'Lists &amp; Settings'!$B$10,"Expiring Soon","OK"))),"" )</f>
        <v/>
      </c>
      <c r="N914" s="8">
        <f>IFERROR(IF(COUNTIF(A914:K914,"&lt;&gt;")=0,"", H914-SUMIFS(StockOut!$E:$E,StockOut!$B:$B,B914,StockOut!$C:$C,E914)), "" )</f>
        <v/>
      </c>
      <c r="O914" s="16">
        <f>IFERROR(IF(N914="","",N914*J914),"")</f>
        <v/>
      </c>
      <c r="P914" s="6" t="n"/>
    </row>
    <row r="915">
      <c r="A915" s="17" t="n"/>
      <c r="B915" s="6" t="n"/>
      <c r="C915" s="6">
        <f>IFERROR(VLOOKUP(B915,'Lists &amp; Settings'!$A$3:$D$200,2,FALSE),"")</f>
        <v/>
      </c>
      <c r="D915" s="6">
        <f>IFERROR(VLOOKUP(B915,'Lists &amp; Settings'!$A$3:$D$200,3,FALSE),"")</f>
        <v/>
      </c>
      <c r="E915" s="6" t="n"/>
      <c r="F915" s="6" t="n"/>
      <c r="G915" s="6" t="n"/>
      <c r="H915" s="6" t="n"/>
      <c r="I915" s="6">
        <f>IFERROR(IF(I915="",""&amp;VLOOKUP(B915,'Lists &amp; Settings'!$A$3:$D$200,4,FALSE),I915),"")</f>
        <v/>
      </c>
      <c r="J915" s="16" t="n"/>
      <c r="K915" s="17" t="n"/>
      <c r="L915" s="8">
        <f>IFERROR(IF(COUNTIF(A915:K915,"&lt;&gt;")=0,"",K915-TODAY()),"")</f>
        <v/>
      </c>
      <c r="M915" s="6">
        <f>IFERROR(IF(COUNTIF(A915:K915,"&lt;&gt;")=0,"",IF(K915&lt;TODAY(),"Expired",IF(K915&lt;=TODAY()+'Lists &amp; Settings'!$B$10,"Expiring Soon","OK"))),"" )</f>
        <v/>
      </c>
      <c r="N915" s="8">
        <f>IFERROR(IF(COUNTIF(A915:K915,"&lt;&gt;")=0,"", H915-SUMIFS(StockOut!$E:$E,StockOut!$B:$B,B915,StockOut!$C:$C,E915)), "" )</f>
        <v/>
      </c>
      <c r="O915" s="16">
        <f>IFERROR(IF(N915="","",N915*J915),"")</f>
        <v/>
      </c>
      <c r="P915" s="6" t="n"/>
    </row>
    <row r="916">
      <c r="A916" s="17" t="n"/>
      <c r="B916" s="6" t="n"/>
      <c r="C916" s="6">
        <f>IFERROR(VLOOKUP(B916,'Lists &amp; Settings'!$A$3:$D$200,2,FALSE),"")</f>
        <v/>
      </c>
      <c r="D916" s="6">
        <f>IFERROR(VLOOKUP(B916,'Lists &amp; Settings'!$A$3:$D$200,3,FALSE),"")</f>
        <v/>
      </c>
      <c r="E916" s="6" t="n"/>
      <c r="F916" s="6" t="n"/>
      <c r="G916" s="6" t="n"/>
      <c r="H916" s="6" t="n"/>
      <c r="I916" s="6">
        <f>IFERROR(IF(I916="",""&amp;VLOOKUP(B916,'Lists &amp; Settings'!$A$3:$D$200,4,FALSE),I916),"")</f>
        <v/>
      </c>
      <c r="J916" s="16" t="n"/>
      <c r="K916" s="17" t="n"/>
      <c r="L916" s="8">
        <f>IFERROR(IF(COUNTIF(A916:K916,"&lt;&gt;")=0,"",K916-TODAY()),"")</f>
        <v/>
      </c>
      <c r="M916" s="6">
        <f>IFERROR(IF(COUNTIF(A916:K916,"&lt;&gt;")=0,"",IF(K916&lt;TODAY(),"Expired",IF(K916&lt;=TODAY()+'Lists &amp; Settings'!$B$10,"Expiring Soon","OK"))),"" )</f>
        <v/>
      </c>
      <c r="N916" s="8">
        <f>IFERROR(IF(COUNTIF(A916:K916,"&lt;&gt;")=0,"", H916-SUMIFS(StockOut!$E:$E,StockOut!$B:$B,B916,StockOut!$C:$C,E916)), "" )</f>
        <v/>
      </c>
      <c r="O916" s="16">
        <f>IFERROR(IF(N916="","",N916*J916),"")</f>
        <v/>
      </c>
      <c r="P916" s="6" t="n"/>
    </row>
    <row r="917">
      <c r="A917" s="17" t="n"/>
      <c r="B917" s="6" t="n"/>
      <c r="C917" s="6">
        <f>IFERROR(VLOOKUP(B917,'Lists &amp; Settings'!$A$3:$D$200,2,FALSE),"")</f>
        <v/>
      </c>
      <c r="D917" s="6">
        <f>IFERROR(VLOOKUP(B917,'Lists &amp; Settings'!$A$3:$D$200,3,FALSE),"")</f>
        <v/>
      </c>
      <c r="E917" s="6" t="n"/>
      <c r="F917" s="6" t="n"/>
      <c r="G917" s="6" t="n"/>
      <c r="H917" s="6" t="n"/>
      <c r="I917" s="6">
        <f>IFERROR(IF(I917="",""&amp;VLOOKUP(B917,'Lists &amp; Settings'!$A$3:$D$200,4,FALSE),I917),"")</f>
        <v/>
      </c>
      <c r="J917" s="16" t="n"/>
      <c r="K917" s="17" t="n"/>
      <c r="L917" s="8">
        <f>IFERROR(IF(COUNTIF(A917:K917,"&lt;&gt;")=0,"",K917-TODAY()),"")</f>
        <v/>
      </c>
      <c r="M917" s="6">
        <f>IFERROR(IF(COUNTIF(A917:K917,"&lt;&gt;")=0,"",IF(K917&lt;TODAY(),"Expired",IF(K917&lt;=TODAY()+'Lists &amp; Settings'!$B$10,"Expiring Soon","OK"))),"" )</f>
        <v/>
      </c>
      <c r="N917" s="8">
        <f>IFERROR(IF(COUNTIF(A917:K917,"&lt;&gt;")=0,"", H917-SUMIFS(StockOut!$E:$E,StockOut!$B:$B,B917,StockOut!$C:$C,E917)), "" )</f>
        <v/>
      </c>
      <c r="O917" s="16">
        <f>IFERROR(IF(N917="","",N917*J917),"")</f>
        <v/>
      </c>
      <c r="P917" s="6" t="n"/>
    </row>
    <row r="918">
      <c r="A918" s="17" t="n"/>
      <c r="B918" s="6" t="n"/>
      <c r="C918" s="6">
        <f>IFERROR(VLOOKUP(B918,'Lists &amp; Settings'!$A$3:$D$200,2,FALSE),"")</f>
        <v/>
      </c>
      <c r="D918" s="6">
        <f>IFERROR(VLOOKUP(B918,'Lists &amp; Settings'!$A$3:$D$200,3,FALSE),"")</f>
        <v/>
      </c>
      <c r="E918" s="6" t="n"/>
      <c r="F918" s="6" t="n"/>
      <c r="G918" s="6" t="n"/>
      <c r="H918" s="6" t="n"/>
      <c r="I918" s="6">
        <f>IFERROR(IF(I918="",""&amp;VLOOKUP(B918,'Lists &amp; Settings'!$A$3:$D$200,4,FALSE),I918),"")</f>
        <v/>
      </c>
      <c r="J918" s="16" t="n"/>
      <c r="K918" s="17" t="n"/>
      <c r="L918" s="8">
        <f>IFERROR(IF(COUNTIF(A918:K918,"&lt;&gt;")=0,"",K918-TODAY()),"")</f>
        <v/>
      </c>
      <c r="M918" s="6">
        <f>IFERROR(IF(COUNTIF(A918:K918,"&lt;&gt;")=0,"",IF(K918&lt;TODAY(),"Expired",IF(K918&lt;=TODAY()+'Lists &amp; Settings'!$B$10,"Expiring Soon","OK"))),"" )</f>
        <v/>
      </c>
      <c r="N918" s="8">
        <f>IFERROR(IF(COUNTIF(A918:K918,"&lt;&gt;")=0,"", H918-SUMIFS(StockOut!$E:$E,StockOut!$B:$B,B918,StockOut!$C:$C,E918)), "" )</f>
        <v/>
      </c>
      <c r="O918" s="16">
        <f>IFERROR(IF(N918="","",N918*J918),"")</f>
        <v/>
      </c>
      <c r="P918" s="6" t="n"/>
    </row>
    <row r="919">
      <c r="A919" s="17" t="n"/>
      <c r="B919" s="6" t="n"/>
      <c r="C919" s="6">
        <f>IFERROR(VLOOKUP(B919,'Lists &amp; Settings'!$A$3:$D$200,2,FALSE),"")</f>
        <v/>
      </c>
      <c r="D919" s="6">
        <f>IFERROR(VLOOKUP(B919,'Lists &amp; Settings'!$A$3:$D$200,3,FALSE),"")</f>
        <v/>
      </c>
      <c r="E919" s="6" t="n"/>
      <c r="F919" s="6" t="n"/>
      <c r="G919" s="6" t="n"/>
      <c r="H919" s="6" t="n"/>
      <c r="I919" s="6">
        <f>IFERROR(IF(I919="",""&amp;VLOOKUP(B919,'Lists &amp; Settings'!$A$3:$D$200,4,FALSE),I919),"")</f>
        <v/>
      </c>
      <c r="J919" s="16" t="n"/>
      <c r="K919" s="17" t="n"/>
      <c r="L919" s="8">
        <f>IFERROR(IF(COUNTIF(A919:K919,"&lt;&gt;")=0,"",K919-TODAY()),"")</f>
        <v/>
      </c>
      <c r="M919" s="6">
        <f>IFERROR(IF(COUNTIF(A919:K919,"&lt;&gt;")=0,"",IF(K919&lt;TODAY(),"Expired",IF(K919&lt;=TODAY()+'Lists &amp; Settings'!$B$10,"Expiring Soon","OK"))),"" )</f>
        <v/>
      </c>
      <c r="N919" s="8">
        <f>IFERROR(IF(COUNTIF(A919:K919,"&lt;&gt;")=0,"", H919-SUMIFS(StockOut!$E:$E,StockOut!$B:$B,B919,StockOut!$C:$C,E919)), "" )</f>
        <v/>
      </c>
      <c r="O919" s="16">
        <f>IFERROR(IF(N919="","",N919*J919),"")</f>
        <v/>
      </c>
      <c r="P919" s="6" t="n"/>
    </row>
    <row r="920">
      <c r="A920" s="17" t="n"/>
      <c r="B920" s="6" t="n"/>
      <c r="C920" s="6">
        <f>IFERROR(VLOOKUP(B920,'Lists &amp; Settings'!$A$3:$D$200,2,FALSE),"")</f>
        <v/>
      </c>
      <c r="D920" s="6">
        <f>IFERROR(VLOOKUP(B920,'Lists &amp; Settings'!$A$3:$D$200,3,FALSE),"")</f>
        <v/>
      </c>
      <c r="E920" s="6" t="n"/>
      <c r="F920" s="6" t="n"/>
      <c r="G920" s="6" t="n"/>
      <c r="H920" s="6" t="n"/>
      <c r="I920" s="6">
        <f>IFERROR(IF(I920="",""&amp;VLOOKUP(B920,'Lists &amp; Settings'!$A$3:$D$200,4,FALSE),I920),"")</f>
        <v/>
      </c>
      <c r="J920" s="16" t="n"/>
      <c r="K920" s="17" t="n"/>
      <c r="L920" s="8">
        <f>IFERROR(IF(COUNTIF(A920:K920,"&lt;&gt;")=0,"",K920-TODAY()),"")</f>
        <v/>
      </c>
      <c r="M920" s="6">
        <f>IFERROR(IF(COUNTIF(A920:K920,"&lt;&gt;")=0,"",IF(K920&lt;TODAY(),"Expired",IF(K920&lt;=TODAY()+'Lists &amp; Settings'!$B$10,"Expiring Soon","OK"))),"" )</f>
        <v/>
      </c>
      <c r="N920" s="8">
        <f>IFERROR(IF(COUNTIF(A920:K920,"&lt;&gt;")=0,"", H920-SUMIFS(StockOut!$E:$E,StockOut!$B:$B,B920,StockOut!$C:$C,E920)), "" )</f>
        <v/>
      </c>
      <c r="O920" s="16">
        <f>IFERROR(IF(N920="","",N920*J920),"")</f>
        <v/>
      </c>
      <c r="P920" s="6" t="n"/>
    </row>
    <row r="921">
      <c r="A921" s="17" t="n"/>
      <c r="B921" s="6" t="n"/>
      <c r="C921" s="6">
        <f>IFERROR(VLOOKUP(B921,'Lists &amp; Settings'!$A$3:$D$200,2,FALSE),"")</f>
        <v/>
      </c>
      <c r="D921" s="6">
        <f>IFERROR(VLOOKUP(B921,'Lists &amp; Settings'!$A$3:$D$200,3,FALSE),"")</f>
        <v/>
      </c>
      <c r="E921" s="6" t="n"/>
      <c r="F921" s="6" t="n"/>
      <c r="G921" s="6" t="n"/>
      <c r="H921" s="6" t="n"/>
      <c r="I921" s="6">
        <f>IFERROR(IF(I921="",""&amp;VLOOKUP(B921,'Lists &amp; Settings'!$A$3:$D$200,4,FALSE),I921),"")</f>
        <v/>
      </c>
      <c r="J921" s="16" t="n"/>
      <c r="K921" s="17" t="n"/>
      <c r="L921" s="8">
        <f>IFERROR(IF(COUNTIF(A921:K921,"&lt;&gt;")=0,"",K921-TODAY()),"")</f>
        <v/>
      </c>
      <c r="M921" s="6">
        <f>IFERROR(IF(COUNTIF(A921:K921,"&lt;&gt;")=0,"",IF(K921&lt;TODAY(),"Expired",IF(K921&lt;=TODAY()+'Lists &amp; Settings'!$B$10,"Expiring Soon","OK"))),"" )</f>
        <v/>
      </c>
      <c r="N921" s="8">
        <f>IFERROR(IF(COUNTIF(A921:K921,"&lt;&gt;")=0,"", H921-SUMIFS(StockOut!$E:$E,StockOut!$B:$B,B921,StockOut!$C:$C,E921)), "" )</f>
        <v/>
      </c>
      <c r="O921" s="16">
        <f>IFERROR(IF(N921="","",N921*J921),"")</f>
        <v/>
      </c>
      <c r="P921" s="6" t="n"/>
    </row>
    <row r="922">
      <c r="A922" s="17" t="n"/>
      <c r="B922" s="6" t="n"/>
      <c r="C922" s="6">
        <f>IFERROR(VLOOKUP(B922,'Lists &amp; Settings'!$A$3:$D$200,2,FALSE),"")</f>
        <v/>
      </c>
      <c r="D922" s="6">
        <f>IFERROR(VLOOKUP(B922,'Lists &amp; Settings'!$A$3:$D$200,3,FALSE),"")</f>
        <v/>
      </c>
      <c r="E922" s="6" t="n"/>
      <c r="F922" s="6" t="n"/>
      <c r="G922" s="6" t="n"/>
      <c r="H922" s="6" t="n"/>
      <c r="I922" s="6">
        <f>IFERROR(IF(I922="",""&amp;VLOOKUP(B922,'Lists &amp; Settings'!$A$3:$D$200,4,FALSE),I922),"")</f>
        <v/>
      </c>
      <c r="J922" s="16" t="n"/>
      <c r="K922" s="17" t="n"/>
      <c r="L922" s="8">
        <f>IFERROR(IF(COUNTIF(A922:K922,"&lt;&gt;")=0,"",K922-TODAY()),"")</f>
        <v/>
      </c>
      <c r="M922" s="6">
        <f>IFERROR(IF(COUNTIF(A922:K922,"&lt;&gt;")=0,"",IF(K922&lt;TODAY(),"Expired",IF(K922&lt;=TODAY()+'Lists &amp; Settings'!$B$10,"Expiring Soon","OK"))),"" )</f>
        <v/>
      </c>
      <c r="N922" s="8">
        <f>IFERROR(IF(COUNTIF(A922:K922,"&lt;&gt;")=0,"", H922-SUMIFS(StockOut!$E:$E,StockOut!$B:$B,B922,StockOut!$C:$C,E922)), "" )</f>
        <v/>
      </c>
      <c r="O922" s="16">
        <f>IFERROR(IF(N922="","",N922*J922),"")</f>
        <v/>
      </c>
      <c r="P922" s="6" t="n"/>
    </row>
    <row r="923">
      <c r="A923" s="17" t="n"/>
      <c r="B923" s="6" t="n"/>
      <c r="C923" s="6">
        <f>IFERROR(VLOOKUP(B923,'Lists &amp; Settings'!$A$3:$D$200,2,FALSE),"")</f>
        <v/>
      </c>
      <c r="D923" s="6">
        <f>IFERROR(VLOOKUP(B923,'Lists &amp; Settings'!$A$3:$D$200,3,FALSE),"")</f>
        <v/>
      </c>
      <c r="E923" s="6" t="n"/>
      <c r="F923" s="6" t="n"/>
      <c r="G923" s="6" t="n"/>
      <c r="H923" s="6" t="n"/>
      <c r="I923" s="6">
        <f>IFERROR(IF(I923="",""&amp;VLOOKUP(B923,'Lists &amp; Settings'!$A$3:$D$200,4,FALSE),I923),"")</f>
        <v/>
      </c>
      <c r="J923" s="16" t="n"/>
      <c r="K923" s="17" t="n"/>
      <c r="L923" s="8">
        <f>IFERROR(IF(COUNTIF(A923:K923,"&lt;&gt;")=0,"",K923-TODAY()),"")</f>
        <v/>
      </c>
      <c r="M923" s="6">
        <f>IFERROR(IF(COUNTIF(A923:K923,"&lt;&gt;")=0,"",IF(K923&lt;TODAY(),"Expired",IF(K923&lt;=TODAY()+'Lists &amp; Settings'!$B$10,"Expiring Soon","OK"))),"" )</f>
        <v/>
      </c>
      <c r="N923" s="8">
        <f>IFERROR(IF(COUNTIF(A923:K923,"&lt;&gt;")=0,"", H923-SUMIFS(StockOut!$E:$E,StockOut!$B:$B,B923,StockOut!$C:$C,E923)), "" )</f>
        <v/>
      </c>
      <c r="O923" s="16">
        <f>IFERROR(IF(N923="","",N923*J923),"")</f>
        <v/>
      </c>
      <c r="P923" s="6" t="n"/>
    </row>
    <row r="924">
      <c r="A924" s="17" t="n"/>
      <c r="B924" s="6" t="n"/>
      <c r="C924" s="6">
        <f>IFERROR(VLOOKUP(B924,'Lists &amp; Settings'!$A$3:$D$200,2,FALSE),"")</f>
        <v/>
      </c>
      <c r="D924" s="6">
        <f>IFERROR(VLOOKUP(B924,'Lists &amp; Settings'!$A$3:$D$200,3,FALSE),"")</f>
        <v/>
      </c>
      <c r="E924" s="6" t="n"/>
      <c r="F924" s="6" t="n"/>
      <c r="G924" s="6" t="n"/>
      <c r="H924" s="6" t="n"/>
      <c r="I924" s="6">
        <f>IFERROR(IF(I924="",""&amp;VLOOKUP(B924,'Lists &amp; Settings'!$A$3:$D$200,4,FALSE),I924),"")</f>
        <v/>
      </c>
      <c r="J924" s="16" t="n"/>
      <c r="K924" s="17" t="n"/>
      <c r="L924" s="8">
        <f>IFERROR(IF(COUNTIF(A924:K924,"&lt;&gt;")=0,"",K924-TODAY()),"")</f>
        <v/>
      </c>
      <c r="M924" s="6">
        <f>IFERROR(IF(COUNTIF(A924:K924,"&lt;&gt;")=0,"",IF(K924&lt;TODAY(),"Expired",IF(K924&lt;=TODAY()+'Lists &amp; Settings'!$B$10,"Expiring Soon","OK"))),"" )</f>
        <v/>
      </c>
      <c r="N924" s="8">
        <f>IFERROR(IF(COUNTIF(A924:K924,"&lt;&gt;")=0,"", H924-SUMIFS(StockOut!$E:$E,StockOut!$B:$B,B924,StockOut!$C:$C,E924)), "" )</f>
        <v/>
      </c>
      <c r="O924" s="16">
        <f>IFERROR(IF(N924="","",N924*J924),"")</f>
        <v/>
      </c>
      <c r="P924" s="6" t="n"/>
    </row>
    <row r="925">
      <c r="A925" s="17" t="n"/>
      <c r="B925" s="6" t="n"/>
      <c r="C925" s="6">
        <f>IFERROR(VLOOKUP(B925,'Lists &amp; Settings'!$A$3:$D$200,2,FALSE),"")</f>
        <v/>
      </c>
      <c r="D925" s="6">
        <f>IFERROR(VLOOKUP(B925,'Lists &amp; Settings'!$A$3:$D$200,3,FALSE),"")</f>
        <v/>
      </c>
      <c r="E925" s="6" t="n"/>
      <c r="F925" s="6" t="n"/>
      <c r="G925" s="6" t="n"/>
      <c r="H925" s="6" t="n"/>
      <c r="I925" s="6">
        <f>IFERROR(IF(I925="",""&amp;VLOOKUP(B925,'Lists &amp; Settings'!$A$3:$D$200,4,FALSE),I925),"")</f>
        <v/>
      </c>
      <c r="J925" s="16" t="n"/>
      <c r="K925" s="17" t="n"/>
      <c r="L925" s="8">
        <f>IFERROR(IF(COUNTIF(A925:K925,"&lt;&gt;")=0,"",K925-TODAY()),"")</f>
        <v/>
      </c>
      <c r="M925" s="6">
        <f>IFERROR(IF(COUNTIF(A925:K925,"&lt;&gt;")=0,"",IF(K925&lt;TODAY(),"Expired",IF(K925&lt;=TODAY()+'Lists &amp; Settings'!$B$10,"Expiring Soon","OK"))),"" )</f>
        <v/>
      </c>
      <c r="N925" s="8">
        <f>IFERROR(IF(COUNTIF(A925:K925,"&lt;&gt;")=0,"", H925-SUMIFS(StockOut!$E:$E,StockOut!$B:$B,B925,StockOut!$C:$C,E925)), "" )</f>
        <v/>
      </c>
      <c r="O925" s="16">
        <f>IFERROR(IF(N925="","",N925*J925),"")</f>
        <v/>
      </c>
      <c r="P925" s="6" t="n"/>
    </row>
    <row r="926">
      <c r="A926" s="17" t="n"/>
      <c r="B926" s="6" t="n"/>
      <c r="C926" s="6">
        <f>IFERROR(VLOOKUP(B926,'Lists &amp; Settings'!$A$3:$D$200,2,FALSE),"")</f>
        <v/>
      </c>
      <c r="D926" s="6">
        <f>IFERROR(VLOOKUP(B926,'Lists &amp; Settings'!$A$3:$D$200,3,FALSE),"")</f>
        <v/>
      </c>
      <c r="E926" s="6" t="n"/>
      <c r="F926" s="6" t="n"/>
      <c r="G926" s="6" t="n"/>
      <c r="H926" s="6" t="n"/>
      <c r="I926" s="6">
        <f>IFERROR(IF(I926="",""&amp;VLOOKUP(B926,'Lists &amp; Settings'!$A$3:$D$200,4,FALSE),I926),"")</f>
        <v/>
      </c>
      <c r="J926" s="16" t="n"/>
      <c r="K926" s="17" t="n"/>
      <c r="L926" s="8">
        <f>IFERROR(IF(COUNTIF(A926:K926,"&lt;&gt;")=0,"",K926-TODAY()),"")</f>
        <v/>
      </c>
      <c r="M926" s="6">
        <f>IFERROR(IF(COUNTIF(A926:K926,"&lt;&gt;")=0,"",IF(K926&lt;TODAY(),"Expired",IF(K926&lt;=TODAY()+'Lists &amp; Settings'!$B$10,"Expiring Soon","OK"))),"" )</f>
        <v/>
      </c>
      <c r="N926" s="8">
        <f>IFERROR(IF(COUNTIF(A926:K926,"&lt;&gt;")=0,"", H926-SUMIFS(StockOut!$E:$E,StockOut!$B:$B,B926,StockOut!$C:$C,E926)), "" )</f>
        <v/>
      </c>
      <c r="O926" s="16">
        <f>IFERROR(IF(N926="","",N926*J926),"")</f>
        <v/>
      </c>
      <c r="P926" s="6" t="n"/>
    </row>
    <row r="927">
      <c r="A927" s="17" t="n"/>
      <c r="B927" s="6" t="n"/>
      <c r="C927" s="6">
        <f>IFERROR(VLOOKUP(B927,'Lists &amp; Settings'!$A$3:$D$200,2,FALSE),"")</f>
        <v/>
      </c>
      <c r="D927" s="6">
        <f>IFERROR(VLOOKUP(B927,'Lists &amp; Settings'!$A$3:$D$200,3,FALSE),"")</f>
        <v/>
      </c>
      <c r="E927" s="6" t="n"/>
      <c r="F927" s="6" t="n"/>
      <c r="G927" s="6" t="n"/>
      <c r="H927" s="6" t="n"/>
      <c r="I927" s="6">
        <f>IFERROR(IF(I927="",""&amp;VLOOKUP(B927,'Lists &amp; Settings'!$A$3:$D$200,4,FALSE),I927),"")</f>
        <v/>
      </c>
      <c r="J927" s="16" t="n"/>
      <c r="K927" s="17" t="n"/>
      <c r="L927" s="8">
        <f>IFERROR(IF(COUNTIF(A927:K927,"&lt;&gt;")=0,"",K927-TODAY()),"")</f>
        <v/>
      </c>
      <c r="M927" s="6">
        <f>IFERROR(IF(COUNTIF(A927:K927,"&lt;&gt;")=0,"",IF(K927&lt;TODAY(),"Expired",IF(K927&lt;=TODAY()+'Lists &amp; Settings'!$B$10,"Expiring Soon","OK"))),"" )</f>
        <v/>
      </c>
      <c r="N927" s="8">
        <f>IFERROR(IF(COUNTIF(A927:K927,"&lt;&gt;")=0,"", H927-SUMIFS(StockOut!$E:$E,StockOut!$B:$B,B927,StockOut!$C:$C,E927)), "" )</f>
        <v/>
      </c>
      <c r="O927" s="16">
        <f>IFERROR(IF(N927="","",N927*J927),"")</f>
        <v/>
      </c>
      <c r="P927" s="6" t="n"/>
    </row>
    <row r="928">
      <c r="A928" s="17" t="n"/>
      <c r="B928" s="6" t="n"/>
      <c r="C928" s="6">
        <f>IFERROR(VLOOKUP(B928,'Lists &amp; Settings'!$A$3:$D$200,2,FALSE),"")</f>
        <v/>
      </c>
      <c r="D928" s="6">
        <f>IFERROR(VLOOKUP(B928,'Lists &amp; Settings'!$A$3:$D$200,3,FALSE),"")</f>
        <v/>
      </c>
      <c r="E928" s="6" t="n"/>
      <c r="F928" s="6" t="n"/>
      <c r="G928" s="6" t="n"/>
      <c r="H928" s="6" t="n"/>
      <c r="I928" s="6">
        <f>IFERROR(IF(I928="",""&amp;VLOOKUP(B928,'Lists &amp; Settings'!$A$3:$D$200,4,FALSE),I928),"")</f>
        <v/>
      </c>
      <c r="J928" s="16" t="n"/>
      <c r="K928" s="17" t="n"/>
      <c r="L928" s="8">
        <f>IFERROR(IF(COUNTIF(A928:K928,"&lt;&gt;")=0,"",K928-TODAY()),"")</f>
        <v/>
      </c>
      <c r="M928" s="6">
        <f>IFERROR(IF(COUNTIF(A928:K928,"&lt;&gt;")=0,"",IF(K928&lt;TODAY(),"Expired",IF(K928&lt;=TODAY()+'Lists &amp; Settings'!$B$10,"Expiring Soon","OK"))),"" )</f>
        <v/>
      </c>
      <c r="N928" s="8">
        <f>IFERROR(IF(COUNTIF(A928:K928,"&lt;&gt;")=0,"", H928-SUMIFS(StockOut!$E:$E,StockOut!$B:$B,B928,StockOut!$C:$C,E928)), "" )</f>
        <v/>
      </c>
      <c r="O928" s="16">
        <f>IFERROR(IF(N928="","",N928*J928),"")</f>
        <v/>
      </c>
      <c r="P928" s="6" t="n"/>
    </row>
    <row r="929">
      <c r="A929" s="17" t="n"/>
      <c r="B929" s="6" t="n"/>
      <c r="C929" s="6">
        <f>IFERROR(VLOOKUP(B929,'Lists &amp; Settings'!$A$3:$D$200,2,FALSE),"")</f>
        <v/>
      </c>
      <c r="D929" s="6">
        <f>IFERROR(VLOOKUP(B929,'Lists &amp; Settings'!$A$3:$D$200,3,FALSE),"")</f>
        <v/>
      </c>
      <c r="E929" s="6" t="n"/>
      <c r="F929" s="6" t="n"/>
      <c r="G929" s="6" t="n"/>
      <c r="H929" s="6" t="n"/>
      <c r="I929" s="6">
        <f>IFERROR(IF(I929="",""&amp;VLOOKUP(B929,'Lists &amp; Settings'!$A$3:$D$200,4,FALSE),I929),"")</f>
        <v/>
      </c>
      <c r="J929" s="16" t="n"/>
      <c r="K929" s="17" t="n"/>
      <c r="L929" s="8">
        <f>IFERROR(IF(COUNTIF(A929:K929,"&lt;&gt;")=0,"",K929-TODAY()),"")</f>
        <v/>
      </c>
      <c r="M929" s="6">
        <f>IFERROR(IF(COUNTIF(A929:K929,"&lt;&gt;")=0,"",IF(K929&lt;TODAY(),"Expired",IF(K929&lt;=TODAY()+'Lists &amp; Settings'!$B$10,"Expiring Soon","OK"))),"" )</f>
        <v/>
      </c>
      <c r="N929" s="8">
        <f>IFERROR(IF(COUNTIF(A929:K929,"&lt;&gt;")=0,"", H929-SUMIFS(StockOut!$E:$E,StockOut!$B:$B,B929,StockOut!$C:$C,E929)), "" )</f>
        <v/>
      </c>
      <c r="O929" s="16">
        <f>IFERROR(IF(N929="","",N929*J929),"")</f>
        <v/>
      </c>
      <c r="P929" s="6" t="n"/>
    </row>
    <row r="930">
      <c r="A930" s="17" t="n"/>
      <c r="B930" s="6" t="n"/>
      <c r="C930" s="6">
        <f>IFERROR(VLOOKUP(B930,'Lists &amp; Settings'!$A$3:$D$200,2,FALSE),"")</f>
        <v/>
      </c>
      <c r="D930" s="6">
        <f>IFERROR(VLOOKUP(B930,'Lists &amp; Settings'!$A$3:$D$200,3,FALSE),"")</f>
        <v/>
      </c>
      <c r="E930" s="6" t="n"/>
      <c r="F930" s="6" t="n"/>
      <c r="G930" s="6" t="n"/>
      <c r="H930" s="6" t="n"/>
      <c r="I930" s="6">
        <f>IFERROR(IF(I930="",""&amp;VLOOKUP(B930,'Lists &amp; Settings'!$A$3:$D$200,4,FALSE),I930),"")</f>
        <v/>
      </c>
      <c r="J930" s="16" t="n"/>
      <c r="K930" s="17" t="n"/>
      <c r="L930" s="8">
        <f>IFERROR(IF(COUNTIF(A930:K930,"&lt;&gt;")=0,"",K930-TODAY()),"")</f>
        <v/>
      </c>
      <c r="M930" s="6">
        <f>IFERROR(IF(COUNTIF(A930:K930,"&lt;&gt;")=0,"",IF(K930&lt;TODAY(),"Expired",IF(K930&lt;=TODAY()+'Lists &amp; Settings'!$B$10,"Expiring Soon","OK"))),"" )</f>
        <v/>
      </c>
      <c r="N930" s="8">
        <f>IFERROR(IF(COUNTIF(A930:K930,"&lt;&gt;")=0,"", H930-SUMIFS(StockOut!$E:$E,StockOut!$B:$B,B930,StockOut!$C:$C,E930)), "" )</f>
        <v/>
      </c>
      <c r="O930" s="16">
        <f>IFERROR(IF(N930="","",N930*J930),"")</f>
        <v/>
      </c>
      <c r="P930" s="6" t="n"/>
    </row>
    <row r="931">
      <c r="A931" s="17" t="n"/>
      <c r="B931" s="6" t="n"/>
      <c r="C931" s="6">
        <f>IFERROR(VLOOKUP(B931,'Lists &amp; Settings'!$A$3:$D$200,2,FALSE),"")</f>
        <v/>
      </c>
      <c r="D931" s="6">
        <f>IFERROR(VLOOKUP(B931,'Lists &amp; Settings'!$A$3:$D$200,3,FALSE),"")</f>
        <v/>
      </c>
      <c r="E931" s="6" t="n"/>
      <c r="F931" s="6" t="n"/>
      <c r="G931" s="6" t="n"/>
      <c r="H931" s="6" t="n"/>
      <c r="I931" s="6">
        <f>IFERROR(IF(I931="",""&amp;VLOOKUP(B931,'Lists &amp; Settings'!$A$3:$D$200,4,FALSE),I931),"")</f>
        <v/>
      </c>
      <c r="J931" s="16" t="n"/>
      <c r="K931" s="17" t="n"/>
      <c r="L931" s="8">
        <f>IFERROR(IF(COUNTIF(A931:K931,"&lt;&gt;")=0,"",K931-TODAY()),"")</f>
        <v/>
      </c>
      <c r="M931" s="6">
        <f>IFERROR(IF(COUNTIF(A931:K931,"&lt;&gt;")=0,"",IF(K931&lt;TODAY(),"Expired",IF(K931&lt;=TODAY()+'Lists &amp; Settings'!$B$10,"Expiring Soon","OK"))),"" )</f>
        <v/>
      </c>
      <c r="N931" s="8">
        <f>IFERROR(IF(COUNTIF(A931:K931,"&lt;&gt;")=0,"", H931-SUMIFS(StockOut!$E:$E,StockOut!$B:$B,B931,StockOut!$C:$C,E931)), "" )</f>
        <v/>
      </c>
      <c r="O931" s="16">
        <f>IFERROR(IF(N931="","",N931*J931),"")</f>
        <v/>
      </c>
      <c r="P931" s="6" t="n"/>
    </row>
    <row r="932">
      <c r="A932" s="17" t="n"/>
      <c r="B932" s="6" t="n"/>
      <c r="C932" s="6">
        <f>IFERROR(VLOOKUP(B932,'Lists &amp; Settings'!$A$3:$D$200,2,FALSE),"")</f>
        <v/>
      </c>
      <c r="D932" s="6">
        <f>IFERROR(VLOOKUP(B932,'Lists &amp; Settings'!$A$3:$D$200,3,FALSE),"")</f>
        <v/>
      </c>
      <c r="E932" s="6" t="n"/>
      <c r="F932" s="6" t="n"/>
      <c r="G932" s="6" t="n"/>
      <c r="H932" s="6" t="n"/>
      <c r="I932" s="6">
        <f>IFERROR(IF(I932="",""&amp;VLOOKUP(B932,'Lists &amp; Settings'!$A$3:$D$200,4,FALSE),I932),"")</f>
        <v/>
      </c>
      <c r="J932" s="16" t="n"/>
      <c r="K932" s="17" t="n"/>
      <c r="L932" s="8">
        <f>IFERROR(IF(COUNTIF(A932:K932,"&lt;&gt;")=0,"",K932-TODAY()),"")</f>
        <v/>
      </c>
      <c r="M932" s="6">
        <f>IFERROR(IF(COUNTIF(A932:K932,"&lt;&gt;")=0,"",IF(K932&lt;TODAY(),"Expired",IF(K932&lt;=TODAY()+'Lists &amp; Settings'!$B$10,"Expiring Soon","OK"))),"" )</f>
        <v/>
      </c>
      <c r="N932" s="8">
        <f>IFERROR(IF(COUNTIF(A932:K932,"&lt;&gt;")=0,"", H932-SUMIFS(StockOut!$E:$E,StockOut!$B:$B,B932,StockOut!$C:$C,E932)), "" )</f>
        <v/>
      </c>
      <c r="O932" s="16">
        <f>IFERROR(IF(N932="","",N932*J932),"")</f>
        <v/>
      </c>
      <c r="P932" s="6" t="n"/>
    </row>
    <row r="933">
      <c r="A933" s="17" t="n"/>
      <c r="B933" s="6" t="n"/>
      <c r="C933" s="6">
        <f>IFERROR(VLOOKUP(B933,'Lists &amp; Settings'!$A$3:$D$200,2,FALSE),"")</f>
        <v/>
      </c>
      <c r="D933" s="6">
        <f>IFERROR(VLOOKUP(B933,'Lists &amp; Settings'!$A$3:$D$200,3,FALSE),"")</f>
        <v/>
      </c>
      <c r="E933" s="6" t="n"/>
      <c r="F933" s="6" t="n"/>
      <c r="G933" s="6" t="n"/>
      <c r="H933" s="6" t="n"/>
      <c r="I933" s="6">
        <f>IFERROR(IF(I933="",""&amp;VLOOKUP(B933,'Lists &amp; Settings'!$A$3:$D$200,4,FALSE),I933),"")</f>
        <v/>
      </c>
      <c r="J933" s="16" t="n"/>
      <c r="K933" s="17" t="n"/>
      <c r="L933" s="8">
        <f>IFERROR(IF(COUNTIF(A933:K933,"&lt;&gt;")=0,"",K933-TODAY()),"")</f>
        <v/>
      </c>
      <c r="M933" s="6">
        <f>IFERROR(IF(COUNTIF(A933:K933,"&lt;&gt;")=0,"",IF(K933&lt;TODAY(),"Expired",IF(K933&lt;=TODAY()+'Lists &amp; Settings'!$B$10,"Expiring Soon","OK"))),"" )</f>
        <v/>
      </c>
      <c r="N933" s="8">
        <f>IFERROR(IF(COUNTIF(A933:K933,"&lt;&gt;")=0,"", H933-SUMIFS(StockOut!$E:$E,StockOut!$B:$B,B933,StockOut!$C:$C,E933)), "" )</f>
        <v/>
      </c>
      <c r="O933" s="16">
        <f>IFERROR(IF(N933="","",N933*J933),"")</f>
        <v/>
      </c>
      <c r="P933" s="6" t="n"/>
    </row>
    <row r="934">
      <c r="A934" s="17" t="n"/>
      <c r="B934" s="6" t="n"/>
      <c r="C934" s="6">
        <f>IFERROR(VLOOKUP(B934,'Lists &amp; Settings'!$A$3:$D$200,2,FALSE),"")</f>
        <v/>
      </c>
      <c r="D934" s="6">
        <f>IFERROR(VLOOKUP(B934,'Lists &amp; Settings'!$A$3:$D$200,3,FALSE),"")</f>
        <v/>
      </c>
      <c r="E934" s="6" t="n"/>
      <c r="F934" s="6" t="n"/>
      <c r="G934" s="6" t="n"/>
      <c r="H934" s="6" t="n"/>
      <c r="I934" s="6">
        <f>IFERROR(IF(I934="",""&amp;VLOOKUP(B934,'Lists &amp; Settings'!$A$3:$D$200,4,FALSE),I934),"")</f>
        <v/>
      </c>
      <c r="J934" s="16" t="n"/>
      <c r="K934" s="17" t="n"/>
      <c r="L934" s="8">
        <f>IFERROR(IF(COUNTIF(A934:K934,"&lt;&gt;")=0,"",K934-TODAY()),"")</f>
        <v/>
      </c>
      <c r="M934" s="6">
        <f>IFERROR(IF(COUNTIF(A934:K934,"&lt;&gt;")=0,"",IF(K934&lt;TODAY(),"Expired",IF(K934&lt;=TODAY()+'Lists &amp; Settings'!$B$10,"Expiring Soon","OK"))),"" )</f>
        <v/>
      </c>
      <c r="N934" s="8">
        <f>IFERROR(IF(COUNTIF(A934:K934,"&lt;&gt;")=0,"", H934-SUMIFS(StockOut!$E:$E,StockOut!$B:$B,B934,StockOut!$C:$C,E934)), "" )</f>
        <v/>
      </c>
      <c r="O934" s="16">
        <f>IFERROR(IF(N934="","",N934*J934),"")</f>
        <v/>
      </c>
      <c r="P934" s="6" t="n"/>
    </row>
    <row r="935">
      <c r="A935" s="17" t="n"/>
      <c r="B935" s="6" t="n"/>
      <c r="C935" s="6">
        <f>IFERROR(VLOOKUP(B935,'Lists &amp; Settings'!$A$3:$D$200,2,FALSE),"")</f>
        <v/>
      </c>
      <c r="D935" s="6">
        <f>IFERROR(VLOOKUP(B935,'Lists &amp; Settings'!$A$3:$D$200,3,FALSE),"")</f>
        <v/>
      </c>
      <c r="E935" s="6" t="n"/>
      <c r="F935" s="6" t="n"/>
      <c r="G935" s="6" t="n"/>
      <c r="H935" s="6" t="n"/>
      <c r="I935" s="6">
        <f>IFERROR(IF(I935="",""&amp;VLOOKUP(B935,'Lists &amp; Settings'!$A$3:$D$200,4,FALSE),I935),"")</f>
        <v/>
      </c>
      <c r="J935" s="16" t="n"/>
      <c r="K935" s="17" t="n"/>
      <c r="L935" s="8">
        <f>IFERROR(IF(COUNTIF(A935:K935,"&lt;&gt;")=0,"",K935-TODAY()),"")</f>
        <v/>
      </c>
      <c r="M935" s="6">
        <f>IFERROR(IF(COUNTIF(A935:K935,"&lt;&gt;")=0,"",IF(K935&lt;TODAY(),"Expired",IF(K935&lt;=TODAY()+'Lists &amp; Settings'!$B$10,"Expiring Soon","OK"))),"" )</f>
        <v/>
      </c>
      <c r="N935" s="8">
        <f>IFERROR(IF(COUNTIF(A935:K935,"&lt;&gt;")=0,"", H935-SUMIFS(StockOut!$E:$E,StockOut!$B:$B,B935,StockOut!$C:$C,E935)), "" )</f>
        <v/>
      </c>
      <c r="O935" s="16">
        <f>IFERROR(IF(N935="","",N935*J935),"")</f>
        <v/>
      </c>
      <c r="P935" s="6" t="n"/>
    </row>
    <row r="936">
      <c r="A936" s="17" t="n"/>
      <c r="B936" s="6" t="n"/>
      <c r="C936" s="6">
        <f>IFERROR(VLOOKUP(B936,'Lists &amp; Settings'!$A$3:$D$200,2,FALSE),"")</f>
        <v/>
      </c>
      <c r="D936" s="6">
        <f>IFERROR(VLOOKUP(B936,'Lists &amp; Settings'!$A$3:$D$200,3,FALSE),"")</f>
        <v/>
      </c>
      <c r="E936" s="6" t="n"/>
      <c r="F936" s="6" t="n"/>
      <c r="G936" s="6" t="n"/>
      <c r="H936" s="6" t="n"/>
      <c r="I936" s="6">
        <f>IFERROR(IF(I936="",""&amp;VLOOKUP(B936,'Lists &amp; Settings'!$A$3:$D$200,4,FALSE),I936),"")</f>
        <v/>
      </c>
      <c r="J936" s="16" t="n"/>
      <c r="K936" s="17" t="n"/>
      <c r="L936" s="8">
        <f>IFERROR(IF(COUNTIF(A936:K936,"&lt;&gt;")=0,"",K936-TODAY()),"")</f>
        <v/>
      </c>
      <c r="M936" s="6">
        <f>IFERROR(IF(COUNTIF(A936:K936,"&lt;&gt;")=0,"",IF(K936&lt;TODAY(),"Expired",IF(K936&lt;=TODAY()+'Lists &amp; Settings'!$B$10,"Expiring Soon","OK"))),"" )</f>
        <v/>
      </c>
      <c r="N936" s="8">
        <f>IFERROR(IF(COUNTIF(A936:K936,"&lt;&gt;")=0,"", H936-SUMIFS(StockOut!$E:$E,StockOut!$B:$B,B936,StockOut!$C:$C,E936)), "" )</f>
        <v/>
      </c>
      <c r="O936" s="16">
        <f>IFERROR(IF(N936="","",N936*J936),"")</f>
        <v/>
      </c>
      <c r="P936" s="6" t="n"/>
    </row>
    <row r="937">
      <c r="A937" s="17" t="n"/>
      <c r="B937" s="6" t="n"/>
      <c r="C937" s="6">
        <f>IFERROR(VLOOKUP(B937,'Lists &amp; Settings'!$A$3:$D$200,2,FALSE),"")</f>
        <v/>
      </c>
      <c r="D937" s="6">
        <f>IFERROR(VLOOKUP(B937,'Lists &amp; Settings'!$A$3:$D$200,3,FALSE),"")</f>
        <v/>
      </c>
      <c r="E937" s="6" t="n"/>
      <c r="F937" s="6" t="n"/>
      <c r="G937" s="6" t="n"/>
      <c r="H937" s="6" t="n"/>
      <c r="I937" s="6">
        <f>IFERROR(IF(I937="",""&amp;VLOOKUP(B937,'Lists &amp; Settings'!$A$3:$D$200,4,FALSE),I937),"")</f>
        <v/>
      </c>
      <c r="J937" s="16" t="n"/>
      <c r="K937" s="17" t="n"/>
      <c r="L937" s="8">
        <f>IFERROR(IF(COUNTIF(A937:K937,"&lt;&gt;")=0,"",K937-TODAY()),"")</f>
        <v/>
      </c>
      <c r="M937" s="6">
        <f>IFERROR(IF(COUNTIF(A937:K937,"&lt;&gt;")=0,"",IF(K937&lt;TODAY(),"Expired",IF(K937&lt;=TODAY()+'Lists &amp; Settings'!$B$10,"Expiring Soon","OK"))),"" )</f>
        <v/>
      </c>
      <c r="N937" s="8">
        <f>IFERROR(IF(COUNTIF(A937:K937,"&lt;&gt;")=0,"", H937-SUMIFS(StockOut!$E:$E,StockOut!$B:$B,B937,StockOut!$C:$C,E937)), "" )</f>
        <v/>
      </c>
      <c r="O937" s="16">
        <f>IFERROR(IF(N937="","",N937*J937),"")</f>
        <v/>
      </c>
      <c r="P937" s="6" t="n"/>
    </row>
    <row r="938">
      <c r="A938" s="17" t="n"/>
      <c r="B938" s="6" t="n"/>
      <c r="C938" s="6">
        <f>IFERROR(VLOOKUP(B938,'Lists &amp; Settings'!$A$3:$D$200,2,FALSE),"")</f>
        <v/>
      </c>
      <c r="D938" s="6">
        <f>IFERROR(VLOOKUP(B938,'Lists &amp; Settings'!$A$3:$D$200,3,FALSE),"")</f>
        <v/>
      </c>
      <c r="E938" s="6" t="n"/>
      <c r="F938" s="6" t="n"/>
      <c r="G938" s="6" t="n"/>
      <c r="H938" s="6" t="n"/>
      <c r="I938" s="6">
        <f>IFERROR(IF(I938="",""&amp;VLOOKUP(B938,'Lists &amp; Settings'!$A$3:$D$200,4,FALSE),I938),"")</f>
        <v/>
      </c>
      <c r="J938" s="16" t="n"/>
      <c r="K938" s="17" t="n"/>
      <c r="L938" s="8">
        <f>IFERROR(IF(COUNTIF(A938:K938,"&lt;&gt;")=0,"",K938-TODAY()),"")</f>
        <v/>
      </c>
      <c r="M938" s="6">
        <f>IFERROR(IF(COUNTIF(A938:K938,"&lt;&gt;")=0,"",IF(K938&lt;TODAY(),"Expired",IF(K938&lt;=TODAY()+'Lists &amp; Settings'!$B$10,"Expiring Soon","OK"))),"" )</f>
        <v/>
      </c>
      <c r="N938" s="8">
        <f>IFERROR(IF(COUNTIF(A938:K938,"&lt;&gt;")=0,"", H938-SUMIFS(StockOut!$E:$E,StockOut!$B:$B,B938,StockOut!$C:$C,E938)), "" )</f>
        <v/>
      </c>
      <c r="O938" s="16">
        <f>IFERROR(IF(N938="","",N938*J938),"")</f>
        <v/>
      </c>
      <c r="P938" s="6" t="n"/>
    </row>
    <row r="939">
      <c r="A939" s="17" t="n"/>
      <c r="B939" s="6" t="n"/>
      <c r="C939" s="6">
        <f>IFERROR(VLOOKUP(B939,'Lists &amp; Settings'!$A$3:$D$200,2,FALSE),"")</f>
        <v/>
      </c>
      <c r="D939" s="6">
        <f>IFERROR(VLOOKUP(B939,'Lists &amp; Settings'!$A$3:$D$200,3,FALSE),"")</f>
        <v/>
      </c>
      <c r="E939" s="6" t="n"/>
      <c r="F939" s="6" t="n"/>
      <c r="G939" s="6" t="n"/>
      <c r="H939" s="6" t="n"/>
      <c r="I939" s="6">
        <f>IFERROR(IF(I939="",""&amp;VLOOKUP(B939,'Lists &amp; Settings'!$A$3:$D$200,4,FALSE),I939),"")</f>
        <v/>
      </c>
      <c r="J939" s="16" t="n"/>
      <c r="K939" s="17" t="n"/>
      <c r="L939" s="8">
        <f>IFERROR(IF(COUNTIF(A939:K939,"&lt;&gt;")=0,"",K939-TODAY()),"")</f>
        <v/>
      </c>
      <c r="M939" s="6">
        <f>IFERROR(IF(COUNTIF(A939:K939,"&lt;&gt;")=0,"",IF(K939&lt;TODAY(),"Expired",IF(K939&lt;=TODAY()+'Lists &amp; Settings'!$B$10,"Expiring Soon","OK"))),"" )</f>
        <v/>
      </c>
      <c r="N939" s="8">
        <f>IFERROR(IF(COUNTIF(A939:K939,"&lt;&gt;")=0,"", H939-SUMIFS(StockOut!$E:$E,StockOut!$B:$B,B939,StockOut!$C:$C,E939)), "" )</f>
        <v/>
      </c>
      <c r="O939" s="16">
        <f>IFERROR(IF(N939="","",N939*J939),"")</f>
        <v/>
      </c>
      <c r="P939" s="6" t="n"/>
    </row>
    <row r="940">
      <c r="A940" s="17" t="n"/>
      <c r="B940" s="6" t="n"/>
      <c r="C940" s="6">
        <f>IFERROR(VLOOKUP(B940,'Lists &amp; Settings'!$A$3:$D$200,2,FALSE),"")</f>
        <v/>
      </c>
      <c r="D940" s="6">
        <f>IFERROR(VLOOKUP(B940,'Lists &amp; Settings'!$A$3:$D$200,3,FALSE),"")</f>
        <v/>
      </c>
      <c r="E940" s="6" t="n"/>
      <c r="F940" s="6" t="n"/>
      <c r="G940" s="6" t="n"/>
      <c r="H940" s="6" t="n"/>
      <c r="I940" s="6">
        <f>IFERROR(IF(I940="",""&amp;VLOOKUP(B940,'Lists &amp; Settings'!$A$3:$D$200,4,FALSE),I940),"")</f>
        <v/>
      </c>
      <c r="J940" s="16" t="n"/>
      <c r="K940" s="17" t="n"/>
      <c r="L940" s="8">
        <f>IFERROR(IF(COUNTIF(A940:K940,"&lt;&gt;")=0,"",K940-TODAY()),"")</f>
        <v/>
      </c>
      <c r="M940" s="6">
        <f>IFERROR(IF(COUNTIF(A940:K940,"&lt;&gt;")=0,"",IF(K940&lt;TODAY(),"Expired",IF(K940&lt;=TODAY()+'Lists &amp; Settings'!$B$10,"Expiring Soon","OK"))),"" )</f>
        <v/>
      </c>
      <c r="N940" s="8">
        <f>IFERROR(IF(COUNTIF(A940:K940,"&lt;&gt;")=0,"", H940-SUMIFS(StockOut!$E:$E,StockOut!$B:$B,B940,StockOut!$C:$C,E940)), "" )</f>
        <v/>
      </c>
      <c r="O940" s="16">
        <f>IFERROR(IF(N940="","",N940*J940),"")</f>
        <v/>
      </c>
      <c r="P940" s="6" t="n"/>
    </row>
    <row r="941">
      <c r="A941" s="17" t="n"/>
      <c r="B941" s="6" t="n"/>
      <c r="C941" s="6">
        <f>IFERROR(VLOOKUP(B941,'Lists &amp; Settings'!$A$3:$D$200,2,FALSE),"")</f>
        <v/>
      </c>
      <c r="D941" s="6">
        <f>IFERROR(VLOOKUP(B941,'Lists &amp; Settings'!$A$3:$D$200,3,FALSE),"")</f>
        <v/>
      </c>
      <c r="E941" s="6" t="n"/>
      <c r="F941" s="6" t="n"/>
      <c r="G941" s="6" t="n"/>
      <c r="H941" s="6" t="n"/>
      <c r="I941" s="6">
        <f>IFERROR(IF(I941="",""&amp;VLOOKUP(B941,'Lists &amp; Settings'!$A$3:$D$200,4,FALSE),I941),"")</f>
        <v/>
      </c>
      <c r="J941" s="16" t="n"/>
      <c r="K941" s="17" t="n"/>
      <c r="L941" s="8">
        <f>IFERROR(IF(COUNTIF(A941:K941,"&lt;&gt;")=0,"",K941-TODAY()),"")</f>
        <v/>
      </c>
      <c r="M941" s="6">
        <f>IFERROR(IF(COUNTIF(A941:K941,"&lt;&gt;")=0,"",IF(K941&lt;TODAY(),"Expired",IF(K941&lt;=TODAY()+'Lists &amp; Settings'!$B$10,"Expiring Soon","OK"))),"" )</f>
        <v/>
      </c>
      <c r="N941" s="8">
        <f>IFERROR(IF(COUNTIF(A941:K941,"&lt;&gt;")=0,"", H941-SUMIFS(StockOut!$E:$E,StockOut!$B:$B,B941,StockOut!$C:$C,E941)), "" )</f>
        <v/>
      </c>
      <c r="O941" s="16">
        <f>IFERROR(IF(N941="","",N941*J941),"")</f>
        <v/>
      </c>
      <c r="P941" s="6" t="n"/>
    </row>
    <row r="942">
      <c r="A942" s="17" t="n"/>
      <c r="B942" s="6" t="n"/>
      <c r="C942" s="6">
        <f>IFERROR(VLOOKUP(B942,'Lists &amp; Settings'!$A$3:$D$200,2,FALSE),"")</f>
        <v/>
      </c>
      <c r="D942" s="6">
        <f>IFERROR(VLOOKUP(B942,'Lists &amp; Settings'!$A$3:$D$200,3,FALSE),"")</f>
        <v/>
      </c>
      <c r="E942" s="6" t="n"/>
      <c r="F942" s="6" t="n"/>
      <c r="G942" s="6" t="n"/>
      <c r="H942" s="6" t="n"/>
      <c r="I942" s="6">
        <f>IFERROR(IF(I942="",""&amp;VLOOKUP(B942,'Lists &amp; Settings'!$A$3:$D$200,4,FALSE),I942),"")</f>
        <v/>
      </c>
      <c r="J942" s="16" t="n"/>
      <c r="K942" s="17" t="n"/>
      <c r="L942" s="8">
        <f>IFERROR(IF(COUNTIF(A942:K942,"&lt;&gt;")=0,"",K942-TODAY()),"")</f>
        <v/>
      </c>
      <c r="M942" s="6">
        <f>IFERROR(IF(COUNTIF(A942:K942,"&lt;&gt;")=0,"",IF(K942&lt;TODAY(),"Expired",IF(K942&lt;=TODAY()+'Lists &amp; Settings'!$B$10,"Expiring Soon","OK"))),"" )</f>
        <v/>
      </c>
      <c r="N942" s="8">
        <f>IFERROR(IF(COUNTIF(A942:K942,"&lt;&gt;")=0,"", H942-SUMIFS(StockOut!$E:$E,StockOut!$B:$B,B942,StockOut!$C:$C,E942)), "" )</f>
        <v/>
      </c>
      <c r="O942" s="16">
        <f>IFERROR(IF(N942="","",N942*J942),"")</f>
        <v/>
      </c>
      <c r="P942" s="6" t="n"/>
    </row>
    <row r="943">
      <c r="A943" s="17" t="n"/>
      <c r="B943" s="6" t="n"/>
      <c r="C943" s="6">
        <f>IFERROR(VLOOKUP(B943,'Lists &amp; Settings'!$A$3:$D$200,2,FALSE),"")</f>
        <v/>
      </c>
      <c r="D943" s="6">
        <f>IFERROR(VLOOKUP(B943,'Lists &amp; Settings'!$A$3:$D$200,3,FALSE),"")</f>
        <v/>
      </c>
      <c r="E943" s="6" t="n"/>
      <c r="F943" s="6" t="n"/>
      <c r="G943" s="6" t="n"/>
      <c r="H943" s="6" t="n"/>
      <c r="I943" s="6">
        <f>IFERROR(IF(I943="",""&amp;VLOOKUP(B943,'Lists &amp; Settings'!$A$3:$D$200,4,FALSE),I943),"")</f>
        <v/>
      </c>
      <c r="J943" s="16" t="n"/>
      <c r="K943" s="17" t="n"/>
      <c r="L943" s="8">
        <f>IFERROR(IF(COUNTIF(A943:K943,"&lt;&gt;")=0,"",K943-TODAY()),"")</f>
        <v/>
      </c>
      <c r="M943" s="6">
        <f>IFERROR(IF(COUNTIF(A943:K943,"&lt;&gt;")=0,"",IF(K943&lt;TODAY(),"Expired",IF(K943&lt;=TODAY()+'Lists &amp; Settings'!$B$10,"Expiring Soon","OK"))),"" )</f>
        <v/>
      </c>
      <c r="N943" s="8">
        <f>IFERROR(IF(COUNTIF(A943:K943,"&lt;&gt;")=0,"", H943-SUMIFS(StockOut!$E:$E,StockOut!$B:$B,B943,StockOut!$C:$C,E943)), "" )</f>
        <v/>
      </c>
      <c r="O943" s="16">
        <f>IFERROR(IF(N943="","",N943*J943),"")</f>
        <v/>
      </c>
      <c r="P943" s="6" t="n"/>
    </row>
    <row r="944">
      <c r="A944" s="17" t="n"/>
      <c r="B944" s="6" t="n"/>
      <c r="C944" s="6">
        <f>IFERROR(VLOOKUP(B944,'Lists &amp; Settings'!$A$3:$D$200,2,FALSE),"")</f>
        <v/>
      </c>
      <c r="D944" s="6">
        <f>IFERROR(VLOOKUP(B944,'Lists &amp; Settings'!$A$3:$D$200,3,FALSE),"")</f>
        <v/>
      </c>
      <c r="E944" s="6" t="n"/>
      <c r="F944" s="6" t="n"/>
      <c r="G944" s="6" t="n"/>
      <c r="H944" s="6" t="n"/>
      <c r="I944" s="6">
        <f>IFERROR(IF(I944="",""&amp;VLOOKUP(B944,'Lists &amp; Settings'!$A$3:$D$200,4,FALSE),I944),"")</f>
        <v/>
      </c>
      <c r="J944" s="16" t="n"/>
      <c r="K944" s="17" t="n"/>
      <c r="L944" s="8">
        <f>IFERROR(IF(COUNTIF(A944:K944,"&lt;&gt;")=0,"",K944-TODAY()),"")</f>
        <v/>
      </c>
      <c r="M944" s="6">
        <f>IFERROR(IF(COUNTIF(A944:K944,"&lt;&gt;")=0,"",IF(K944&lt;TODAY(),"Expired",IF(K944&lt;=TODAY()+'Lists &amp; Settings'!$B$10,"Expiring Soon","OK"))),"" )</f>
        <v/>
      </c>
      <c r="N944" s="8">
        <f>IFERROR(IF(COUNTIF(A944:K944,"&lt;&gt;")=0,"", H944-SUMIFS(StockOut!$E:$E,StockOut!$B:$B,B944,StockOut!$C:$C,E944)), "" )</f>
        <v/>
      </c>
      <c r="O944" s="16">
        <f>IFERROR(IF(N944="","",N944*J944),"")</f>
        <v/>
      </c>
      <c r="P944" s="6" t="n"/>
    </row>
    <row r="945">
      <c r="A945" s="17" t="n"/>
      <c r="B945" s="6" t="n"/>
      <c r="C945" s="6">
        <f>IFERROR(VLOOKUP(B945,'Lists &amp; Settings'!$A$3:$D$200,2,FALSE),"")</f>
        <v/>
      </c>
      <c r="D945" s="6">
        <f>IFERROR(VLOOKUP(B945,'Lists &amp; Settings'!$A$3:$D$200,3,FALSE),"")</f>
        <v/>
      </c>
      <c r="E945" s="6" t="n"/>
      <c r="F945" s="6" t="n"/>
      <c r="G945" s="6" t="n"/>
      <c r="H945" s="6" t="n"/>
      <c r="I945" s="6">
        <f>IFERROR(IF(I945="",""&amp;VLOOKUP(B945,'Lists &amp; Settings'!$A$3:$D$200,4,FALSE),I945),"")</f>
        <v/>
      </c>
      <c r="J945" s="16" t="n"/>
      <c r="K945" s="17" t="n"/>
      <c r="L945" s="8">
        <f>IFERROR(IF(COUNTIF(A945:K945,"&lt;&gt;")=0,"",K945-TODAY()),"")</f>
        <v/>
      </c>
      <c r="M945" s="6">
        <f>IFERROR(IF(COUNTIF(A945:K945,"&lt;&gt;")=0,"",IF(K945&lt;TODAY(),"Expired",IF(K945&lt;=TODAY()+'Lists &amp; Settings'!$B$10,"Expiring Soon","OK"))),"" )</f>
        <v/>
      </c>
      <c r="N945" s="8">
        <f>IFERROR(IF(COUNTIF(A945:K945,"&lt;&gt;")=0,"", H945-SUMIFS(StockOut!$E:$E,StockOut!$B:$B,B945,StockOut!$C:$C,E945)), "" )</f>
        <v/>
      </c>
      <c r="O945" s="16">
        <f>IFERROR(IF(N945="","",N945*J945),"")</f>
        <v/>
      </c>
      <c r="P945" s="6" t="n"/>
    </row>
    <row r="946">
      <c r="A946" s="17" t="n"/>
      <c r="B946" s="6" t="n"/>
      <c r="C946" s="6">
        <f>IFERROR(VLOOKUP(B946,'Lists &amp; Settings'!$A$3:$D$200,2,FALSE),"")</f>
        <v/>
      </c>
      <c r="D946" s="6">
        <f>IFERROR(VLOOKUP(B946,'Lists &amp; Settings'!$A$3:$D$200,3,FALSE),"")</f>
        <v/>
      </c>
      <c r="E946" s="6" t="n"/>
      <c r="F946" s="6" t="n"/>
      <c r="G946" s="6" t="n"/>
      <c r="H946" s="6" t="n"/>
      <c r="I946" s="6">
        <f>IFERROR(IF(I946="",""&amp;VLOOKUP(B946,'Lists &amp; Settings'!$A$3:$D$200,4,FALSE),I946),"")</f>
        <v/>
      </c>
      <c r="J946" s="16" t="n"/>
      <c r="K946" s="17" t="n"/>
      <c r="L946" s="8">
        <f>IFERROR(IF(COUNTIF(A946:K946,"&lt;&gt;")=0,"",K946-TODAY()),"")</f>
        <v/>
      </c>
      <c r="M946" s="6">
        <f>IFERROR(IF(COUNTIF(A946:K946,"&lt;&gt;")=0,"",IF(K946&lt;TODAY(),"Expired",IF(K946&lt;=TODAY()+'Lists &amp; Settings'!$B$10,"Expiring Soon","OK"))),"" )</f>
        <v/>
      </c>
      <c r="N946" s="8">
        <f>IFERROR(IF(COUNTIF(A946:K946,"&lt;&gt;")=0,"", H946-SUMIFS(StockOut!$E:$E,StockOut!$B:$B,B946,StockOut!$C:$C,E946)), "" )</f>
        <v/>
      </c>
      <c r="O946" s="16">
        <f>IFERROR(IF(N946="","",N946*J946),"")</f>
        <v/>
      </c>
      <c r="P946" s="6" t="n"/>
    </row>
    <row r="947">
      <c r="A947" s="17" t="n"/>
      <c r="B947" s="6" t="n"/>
      <c r="C947" s="6">
        <f>IFERROR(VLOOKUP(B947,'Lists &amp; Settings'!$A$3:$D$200,2,FALSE),"")</f>
        <v/>
      </c>
      <c r="D947" s="6">
        <f>IFERROR(VLOOKUP(B947,'Lists &amp; Settings'!$A$3:$D$200,3,FALSE),"")</f>
        <v/>
      </c>
      <c r="E947" s="6" t="n"/>
      <c r="F947" s="6" t="n"/>
      <c r="G947" s="6" t="n"/>
      <c r="H947" s="6" t="n"/>
      <c r="I947" s="6">
        <f>IFERROR(IF(I947="",""&amp;VLOOKUP(B947,'Lists &amp; Settings'!$A$3:$D$200,4,FALSE),I947),"")</f>
        <v/>
      </c>
      <c r="J947" s="16" t="n"/>
      <c r="K947" s="17" t="n"/>
      <c r="L947" s="8">
        <f>IFERROR(IF(COUNTIF(A947:K947,"&lt;&gt;")=0,"",K947-TODAY()),"")</f>
        <v/>
      </c>
      <c r="M947" s="6">
        <f>IFERROR(IF(COUNTIF(A947:K947,"&lt;&gt;")=0,"",IF(K947&lt;TODAY(),"Expired",IF(K947&lt;=TODAY()+'Lists &amp; Settings'!$B$10,"Expiring Soon","OK"))),"" )</f>
        <v/>
      </c>
      <c r="N947" s="8">
        <f>IFERROR(IF(COUNTIF(A947:K947,"&lt;&gt;")=0,"", H947-SUMIFS(StockOut!$E:$E,StockOut!$B:$B,B947,StockOut!$C:$C,E947)), "" )</f>
        <v/>
      </c>
      <c r="O947" s="16">
        <f>IFERROR(IF(N947="","",N947*J947),"")</f>
        <v/>
      </c>
      <c r="P947" s="6" t="n"/>
    </row>
    <row r="948">
      <c r="A948" s="17" t="n"/>
      <c r="B948" s="6" t="n"/>
      <c r="C948" s="6">
        <f>IFERROR(VLOOKUP(B948,'Lists &amp; Settings'!$A$3:$D$200,2,FALSE),"")</f>
        <v/>
      </c>
      <c r="D948" s="6">
        <f>IFERROR(VLOOKUP(B948,'Lists &amp; Settings'!$A$3:$D$200,3,FALSE),"")</f>
        <v/>
      </c>
      <c r="E948" s="6" t="n"/>
      <c r="F948" s="6" t="n"/>
      <c r="G948" s="6" t="n"/>
      <c r="H948" s="6" t="n"/>
      <c r="I948" s="6">
        <f>IFERROR(IF(I948="",""&amp;VLOOKUP(B948,'Lists &amp; Settings'!$A$3:$D$200,4,FALSE),I948),"")</f>
        <v/>
      </c>
      <c r="J948" s="16" t="n"/>
      <c r="K948" s="17" t="n"/>
      <c r="L948" s="8">
        <f>IFERROR(IF(COUNTIF(A948:K948,"&lt;&gt;")=0,"",K948-TODAY()),"")</f>
        <v/>
      </c>
      <c r="M948" s="6">
        <f>IFERROR(IF(COUNTIF(A948:K948,"&lt;&gt;")=0,"",IF(K948&lt;TODAY(),"Expired",IF(K948&lt;=TODAY()+'Lists &amp; Settings'!$B$10,"Expiring Soon","OK"))),"" )</f>
        <v/>
      </c>
      <c r="N948" s="8">
        <f>IFERROR(IF(COUNTIF(A948:K948,"&lt;&gt;")=0,"", H948-SUMIFS(StockOut!$E:$E,StockOut!$B:$B,B948,StockOut!$C:$C,E948)), "" )</f>
        <v/>
      </c>
      <c r="O948" s="16">
        <f>IFERROR(IF(N948="","",N948*J948),"")</f>
        <v/>
      </c>
      <c r="P948" s="6" t="n"/>
    </row>
    <row r="949">
      <c r="A949" s="17" t="n"/>
      <c r="B949" s="6" t="n"/>
      <c r="C949" s="6">
        <f>IFERROR(VLOOKUP(B949,'Lists &amp; Settings'!$A$3:$D$200,2,FALSE),"")</f>
        <v/>
      </c>
      <c r="D949" s="6">
        <f>IFERROR(VLOOKUP(B949,'Lists &amp; Settings'!$A$3:$D$200,3,FALSE),"")</f>
        <v/>
      </c>
      <c r="E949" s="6" t="n"/>
      <c r="F949" s="6" t="n"/>
      <c r="G949" s="6" t="n"/>
      <c r="H949" s="6" t="n"/>
      <c r="I949" s="6">
        <f>IFERROR(IF(I949="",""&amp;VLOOKUP(B949,'Lists &amp; Settings'!$A$3:$D$200,4,FALSE),I949),"")</f>
        <v/>
      </c>
      <c r="J949" s="16" t="n"/>
      <c r="K949" s="17" t="n"/>
      <c r="L949" s="8">
        <f>IFERROR(IF(COUNTIF(A949:K949,"&lt;&gt;")=0,"",K949-TODAY()),"")</f>
        <v/>
      </c>
      <c r="M949" s="6">
        <f>IFERROR(IF(COUNTIF(A949:K949,"&lt;&gt;")=0,"",IF(K949&lt;TODAY(),"Expired",IF(K949&lt;=TODAY()+'Lists &amp; Settings'!$B$10,"Expiring Soon","OK"))),"" )</f>
        <v/>
      </c>
      <c r="N949" s="8">
        <f>IFERROR(IF(COUNTIF(A949:K949,"&lt;&gt;")=0,"", H949-SUMIFS(StockOut!$E:$E,StockOut!$B:$B,B949,StockOut!$C:$C,E949)), "" )</f>
        <v/>
      </c>
      <c r="O949" s="16">
        <f>IFERROR(IF(N949="","",N949*J949),"")</f>
        <v/>
      </c>
      <c r="P949" s="6" t="n"/>
    </row>
    <row r="950">
      <c r="A950" s="17" t="n"/>
      <c r="B950" s="6" t="n"/>
      <c r="C950" s="6">
        <f>IFERROR(VLOOKUP(B950,'Lists &amp; Settings'!$A$3:$D$200,2,FALSE),"")</f>
        <v/>
      </c>
      <c r="D950" s="6">
        <f>IFERROR(VLOOKUP(B950,'Lists &amp; Settings'!$A$3:$D$200,3,FALSE),"")</f>
        <v/>
      </c>
      <c r="E950" s="6" t="n"/>
      <c r="F950" s="6" t="n"/>
      <c r="G950" s="6" t="n"/>
      <c r="H950" s="6" t="n"/>
      <c r="I950" s="6">
        <f>IFERROR(IF(I950="",""&amp;VLOOKUP(B950,'Lists &amp; Settings'!$A$3:$D$200,4,FALSE),I950),"")</f>
        <v/>
      </c>
      <c r="J950" s="16" t="n"/>
      <c r="K950" s="17" t="n"/>
      <c r="L950" s="8">
        <f>IFERROR(IF(COUNTIF(A950:K950,"&lt;&gt;")=0,"",K950-TODAY()),"")</f>
        <v/>
      </c>
      <c r="M950" s="6">
        <f>IFERROR(IF(COUNTIF(A950:K950,"&lt;&gt;")=0,"",IF(K950&lt;TODAY(),"Expired",IF(K950&lt;=TODAY()+'Lists &amp; Settings'!$B$10,"Expiring Soon","OK"))),"" )</f>
        <v/>
      </c>
      <c r="N950" s="8">
        <f>IFERROR(IF(COUNTIF(A950:K950,"&lt;&gt;")=0,"", H950-SUMIFS(StockOut!$E:$E,StockOut!$B:$B,B950,StockOut!$C:$C,E950)), "" )</f>
        <v/>
      </c>
      <c r="O950" s="16">
        <f>IFERROR(IF(N950="","",N950*J950),"")</f>
        <v/>
      </c>
      <c r="P950" s="6" t="n"/>
    </row>
    <row r="951">
      <c r="A951" s="17" t="n"/>
      <c r="B951" s="6" t="n"/>
      <c r="C951" s="6">
        <f>IFERROR(VLOOKUP(B951,'Lists &amp; Settings'!$A$3:$D$200,2,FALSE),"")</f>
        <v/>
      </c>
      <c r="D951" s="6">
        <f>IFERROR(VLOOKUP(B951,'Lists &amp; Settings'!$A$3:$D$200,3,FALSE),"")</f>
        <v/>
      </c>
      <c r="E951" s="6" t="n"/>
      <c r="F951" s="6" t="n"/>
      <c r="G951" s="6" t="n"/>
      <c r="H951" s="6" t="n"/>
      <c r="I951" s="6">
        <f>IFERROR(IF(I951="",""&amp;VLOOKUP(B951,'Lists &amp; Settings'!$A$3:$D$200,4,FALSE),I951),"")</f>
        <v/>
      </c>
      <c r="J951" s="16" t="n"/>
      <c r="K951" s="17" t="n"/>
      <c r="L951" s="8">
        <f>IFERROR(IF(COUNTIF(A951:K951,"&lt;&gt;")=0,"",K951-TODAY()),"")</f>
        <v/>
      </c>
      <c r="M951" s="6">
        <f>IFERROR(IF(COUNTIF(A951:K951,"&lt;&gt;")=0,"",IF(K951&lt;TODAY(),"Expired",IF(K951&lt;=TODAY()+'Lists &amp; Settings'!$B$10,"Expiring Soon","OK"))),"" )</f>
        <v/>
      </c>
      <c r="N951" s="8">
        <f>IFERROR(IF(COUNTIF(A951:K951,"&lt;&gt;")=0,"", H951-SUMIFS(StockOut!$E:$E,StockOut!$B:$B,B951,StockOut!$C:$C,E951)), "" )</f>
        <v/>
      </c>
      <c r="O951" s="16">
        <f>IFERROR(IF(N951="","",N951*J951),"")</f>
        <v/>
      </c>
      <c r="P951" s="6" t="n"/>
    </row>
    <row r="952">
      <c r="A952" s="17" t="n"/>
      <c r="B952" s="6" t="n"/>
      <c r="C952" s="6">
        <f>IFERROR(VLOOKUP(B952,'Lists &amp; Settings'!$A$3:$D$200,2,FALSE),"")</f>
        <v/>
      </c>
      <c r="D952" s="6">
        <f>IFERROR(VLOOKUP(B952,'Lists &amp; Settings'!$A$3:$D$200,3,FALSE),"")</f>
        <v/>
      </c>
      <c r="E952" s="6" t="n"/>
      <c r="F952" s="6" t="n"/>
      <c r="G952" s="6" t="n"/>
      <c r="H952" s="6" t="n"/>
      <c r="I952" s="6">
        <f>IFERROR(IF(I952="",""&amp;VLOOKUP(B952,'Lists &amp; Settings'!$A$3:$D$200,4,FALSE),I952),"")</f>
        <v/>
      </c>
      <c r="J952" s="16" t="n"/>
      <c r="K952" s="17" t="n"/>
      <c r="L952" s="8">
        <f>IFERROR(IF(COUNTIF(A952:K952,"&lt;&gt;")=0,"",K952-TODAY()),"")</f>
        <v/>
      </c>
      <c r="M952" s="6">
        <f>IFERROR(IF(COUNTIF(A952:K952,"&lt;&gt;")=0,"",IF(K952&lt;TODAY(),"Expired",IF(K952&lt;=TODAY()+'Lists &amp; Settings'!$B$10,"Expiring Soon","OK"))),"" )</f>
        <v/>
      </c>
      <c r="N952" s="8">
        <f>IFERROR(IF(COUNTIF(A952:K952,"&lt;&gt;")=0,"", H952-SUMIFS(StockOut!$E:$E,StockOut!$B:$B,B952,StockOut!$C:$C,E952)), "" )</f>
        <v/>
      </c>
      <c r="O952" s="16">
        <f>IFERROR(IF(N952="","",N952*J952),"")</f>
        <v/>
      </c>
      <c r="P952" s="6" t="n"/>
    </row>
    <row r="953">
      <c r="A953" s="17" t="n"/>
      <c r="B953" s="6" t="n"/>
      <c r="C953" s="6">
        <f>IFERROR(VLOOKUP(B953,'Lists &amp; Settings'!$A$3:$D$200,2,FALSE),"")</f>
        <v/>
      </c>
      <c r="D953" s="6">
        <f>IFERROR(VLOOKUP(B953,'Lists &amp; Settings'!$A$3:$D$200,3,FALSE),"")</f>
        <v/>
      </c>
      <c r="E953" s="6" t="n"/>
      <c r="F953" s="6" t="n"/>
      <c r="G953" s="6" t="n"/>
      <c r="H953" s="6" t="n"/>
      <c r="I953" s="6">
        <f>IFERROR(IF(I953="",""&amp;VLOOKUP(B953,'Lists &amp; Settings'!$A$3:$D$200,4,FALSE),I953),"")</f>
        <v/>
      </c>
      <c r="J953" s="16" t="n"/>
      <c r="K953" s="17" t="n"/>
      <c r="L953" s="8">
        <f>IFERROR(IF(COUNTIF(A953:K953,"&lt;&gt;")=0,"",K953-TODAY()),"")</f>
        <v/>
      </c>
      <c r="M953" s="6">
        <f>IFERROR(IF(COUNTIF(A953:K953,"&lt;&gt;")=0,"",IF(K953&lt;TODAY(),"Expired",IF(K953&lt;=TODAY()+'Lists &amp; Settings'!$B$10,"Expiring Soon","OK"))),"" )</f>
        <v/>
      </c>
      <c r="N953" s="8">
        <f>IFERROR(IF(COUNTIF(A953:K953,"&lt;&gt;")=0,"", H953-SUMIFS(StockOut!$E:$E,StockOut!$B:$B,B953,StockOut!$C:$C,E953)), "" )</f>
        <v/>
      </c>
      <c r="O953" s="16">
        <f>IFERROR(IF(N953="","",N953*J953),"")</f>
        <v/>
      </c>
      <c r="P953" s="6" t="n"/>
    </row>
    <row r="954">
      <c r="A954" s="17" t="n"/>
      <c r="B954" s="6" t="n"/>
      <c r="C954" s="6">
        <f>IFERROR(VLOOKUP(B954,'Lists &amp; Settings'!$A$3:$D$200,2,FALSE),"")</f>
        <v/>
      </c>
      <c r="D954" s="6">
        <f>IFERROR(VLOOKUP(B954,'Lists &amp; Settings'!$A$3:$D$200,3,FALSE),"")</f>
        <v/>
      </c>
      <c r="E954" s="6" t="n"/>
      <c r="F954" s="6" t="n"/>
      <c r="G954" s="6" t="n"/>
      <c r="H954" s="6" t="n"/>
      <c r="I954" s="6">
        <f>IFERROR(IF(I954="",""&amp;VLOOKUP(B954,'Lists &amp; Settings'!$A$3:$D$200,4,FALSE),I954),"")</f>
        <v/>
      </c>
      <c r="J954" s="16" t="n"/>
      <c r="K954" s="17" t="n"/>
      <c r="L954" s="8">
        <f>IFERROR(IF(COUNTIF(A954:K954,"&lt;&gt;")=0,"",K954-TODAY()),"")</f>
        <v/>
      </c>
      <c r="M954" s="6">
        <f>IFERROR(IF(COUNTIF(A954:K954,"&lt;&gt;")=0,"",IF(K954&lt;TODAY(),"Expired",IF(K954&lt;=TODAY()+'Lists &amp; Settings'!$B$10,"Expiring Soon","OK"))),"" )</f>
        <v/>
      </c>
      <c r="N954" s="8">
        <f>IFERROR(IF(COUNTIF(A954:K954,"&lt;&gt;")=0,"", H954-SUMIFS(StockOut!$E:$E,StockOut!$B:$B,B954,StockOut!$C:$C,E954)), "" )</f>
        <v/>
      </c>
      <c r="O954" s="16">
        <f>IFERROR(IF(N954="","",N954*J954),"")</f>
        <v/>
      </c>
      <c r="P954" s="6" t="n"/>
    </row>
    <row r="955">
      <c r="A955" s="17" t="n"/>
      <c r="B955" s="6" t="n"/>
      <c r="C955" s="6">
        <f>IFERROR(VLOOKUP(B955,'Lists &amp; Settings'!$A$3:$D$200,2,FALSE),"")</f>
        <v/>
      </c>
      <c r="D955" s="6">
        <f>IFERROR(VLOOKUP(B955,'Lists &amp; Settings'!$A$3:$D$200,3,FALSE),"")</f>
        <v/>
      </c>
      <c r="E955" s="6" t="n"/>
      <c r="F955" s="6" t="n"/>
      <c r="G955" s="6" t="n"/>
      <c r="H955" s="6" t="n"/>
      <c r="I955" s="6">
        <f>IFERROR(IF(I955="",""&amp;VLOOKUP(B955,'Lists &amp; Settings'!$A$3:$D$200,4,FALSE),I955),"")</f>
        <v/>
      </c>
      <c r="J955" s="16" t="n"/>
      <c r="K955" s="17" t="n"/>
      <c r="L955" s="8">
        <f>IFERROR(IF(COUNTIF(A955:K955,"&lt;&gt;")=0,"",K955-TODAY()),"")</f>
        <v/>
      </c>
      <c r="M955" s="6">
        <f>IFERROR(IF(COUNTIF(A955:K955,"&lt;&gt;")=0,"",IF(K955&lt;TODAY(),"Expired",IF(K955&lt;=TODAY()+'Lists &amp; Settings'!$B$10,"Expiring Soon","OK"))),"" )</f>
        <v/>
      </c>
      <c r="N955" s="8">
        <f>IFERROR(IF(COUNTIF(A955:K955,"&lt;&gt;")=0,"", H955-SUMIFS(StockOut!$E:$E,StockOut!$B:$B,B955,StockOut!$C:$C,E955)), "" )</f>
        <v/>
      </c>
      <c r="O955" s="16">
        <f>IFERROR(IF(N955="","",N955*J955),"")</f>
        <v/>
      </c>
      <c r="P955" s="6" t="n"/>
    </row>
    <row r="956">
      <c r="A956" s="17" t="n"/>
      <c r="B956" s="6" t="n"/>
      <c r="C956" s="6">
        <f>IFERROR(VLOOKUP(B956,'Lists &amp; Settings'!$A$3:$D$200,2,FALSE),"")</f>
        <v/>
      </c>
      <c r="D956" s="6">
        <f>IFERROR(VLOOKUP(B956,'Lists &amp; Settings'!$A$3:$D$200,3,FALSE),"")</f>
        <v/>
      </c>
      <c r="E956" s="6" t="n"/>
      <c r="F956" s="6" t="n"/>
      <c r="G956" s="6" t="n"/>
      <c r="H956" s="6" t="n"/>
      <c r="I956" s="6">
        <f>IFERROR(IF(I956="",""&amp;VLOOKUP(B956,'Lists &amp; Settings'!$A$3:$D$200,4,FALSE),I956),"")</f>
        <v/>
      </c>
      <c r="J956" s="16" t="n"/>
      <c r="K956" s="17" t="n"/>
      <c r="L956" s="8">
        <f>IFERROR(IF(COUNTIF(A956:K956,"&lt;&gt;")=0,"",K956-TODAY()),"")</f>
        <v/>
      </c>
      <c r="M956" s="6">
        <f>IFERROR(IF(COUNTIF(A956:K956,"&lt;&gt;")=0,"",IF(K956&lt;TODAY(),"Expired",IF(K956&lt;=TODAY()+'Lists &amp; Settings'!$B$10,"Expiring Soon","OK"))),"" )</f>
        <v/>
      </c>
      <c r="N956" s="8">
        <f>IFERROR(IF(COUNTIF(A956:K956,"&lt;&gt;")=0,"", H956-SUMIFS(StockOut!$E:$E,StockOut!$B:$B,B956,StockOut!$C:$C,E956)), "" )</f>
        <v/>
      </c>
      <c r="O956" s="16">
        <f>IFERROR(IF(N956="","",N956*J956),"")</f>
        <v/>
      </c>
      <c r="P956" s="6" t="n"/>
    </row>
    <row r="957">
      <c r="A957" s="17" t="n"/>
      <c r="B957" s="6" t="n"/>
      <c r="C957" s="6">
        <f>IFERROR(VLOOKUP(B957,'Lists &amp; Settings'!$A$3:$D$200,2,FALSE),"")</f>
        <v/>
      </c>
      <c r="D957" s="6">
        <f>IFERROR(VLOOKUP(B957,'Lists &amp; Settings'!$A$3:$D$200,3,FALSE),"")</f>
        <v/>
      </c>
      <c r="E957" s="6" t="n"/>
      <c r="F957" s="6" t="n"/>
      <c r="G957" s="6" t="n"/>
      <c r="H957" s="6" t="n"/>
      <c r="I957" s="6">
        <f>IFERROR(IF(I957="",""&amp;VLOOKUP(B957,'Lists &amp; Settings'!$A$3:$D$200,4,FALSE),I957),"")</f>
        <v/>
      </c>
      <c r="J957" s="16" t="n"/>
      <c r="K957" s="17" t="n"/>
      <c r="L957" s="8">
        <f>IFERROR(IF(COUNTIF(A957:K957,"&lt;&gt;")=0,"",K957-TODAY()),"")</f>
        <v/>
      </c>
      <c r="M957" s="6">
        <f>IFERROR(IF(COUNTIF(A957:K957,"&lt;&gt;")=0,"",IF(K957&lt;TODAY(),"Expired",IF(K957&lt;=TODAY()+'Lists &amp; Settings'!$B$10,"Expiring Soon","OK"))),"" )</f>
        <v/>
      </c>
      <c r="N957" s="8">
        <f>IFERROR(IF(COUNTIF(A957:K957,"&lt;&gt;")=0,"", H957-SUMIFS(StockOut!$E:$E,StockOut!$B:$B,B957,StockOut!$C:$C,E957)), "" )</f>
        <v/>
      </c>
      <c r="O957" s="16">
        <f>IFERROR(IF(N957="","",N957*J957),"")</f>
        <v/>
      </c>
      <c r="P957" s="6" t="n"/>
    </row>
    <row r="958">
      <c r="A958" s="17" t="n"/>
      <c r="B958" s="6" t="n"/>
      <c r="C958" s="6">
        <f>IFERROR(VLOOKUP(B958,'Lists &amp; Settings'!$A$3:$D$200,2,FALSE),"")</f>
        <v/>
      </c>
      <c r="D958" s="6">
        <f>IFERROR(VLOOKUP(B958,'Lists &amp; Settings'!$A$3:$D$200,3,FALSE),"")</f>
        <v/>
      </c>
      <c r="E958" s="6" t="n"/>
      <c r="F958" s="6" t="n"/>
      <c r="G958" s="6" t="n"/>
      <c r="H958" s="6" t="n"/>
      <c r="I958" s="6">
        <f>IFERROR(IF(I958="",""&amp;VLOOKUP(B958,'Lists &amp; Settings'!$A$3:$D$200,4,FALSE),I958),"")</f>
        <v/>
      </c>
      <c r="J958" s="16" t="n"/>
      <c r="K958" s="17" t="n"/>
      <c r="L958" s="8">
        <f>IFERROR(IF(COUNTIF(A958:K958,"&lt;&gt;")=0,"",K958-TODAY()),"")</f>
        <v/>
      </c>
      <c r="M958" s="6">
        <f>IFERROR(IF(COUNTIF(A958:K958,"&lt;&gt;")=0,"",IF(K958&lt;TODAY(),"Expired",IF(K958&lt;=TODAY()+'Lists &amp; Settings'!$B$10,"Expiring Soon","OK"))),"" )</f>
        <v/>
      </c>
      <c r="N958" s="8">
        <f>IFERROR(IF(COUNTIF(A958:K958,"&lt;&gt;")=0,"", H958-SUMIFS(StockOut!$E:$E,StockOut!$B:$B,B958,StockOut!$C:$C,E958)), "" )</f>
        <v/>
      </c>
      <c r="O958" s="16">
        <f>IFERROR(IF(N958="","",N958*J958),"")</f>
        <v/>
      </c>
      <c r="P958" s="6" t="n"/>
    </row>
    <row r="959">
      <c r="A959" s="17" t="n"/>
      <c r="B959" s="6" t="n"/>
      <c r="C959" s="6">
        <f>IFERROR(VLOOKUP(B959,'Lists &amp; Settings'!$A$3:$D$200,2,FALSE),"")</f>
        <v/>
      </c>
      <c r="D959" s="6">
        <f>IFERROR(VLOOKUP(B959,'Lists &amp; Settings'!$A$3:$D$200,3,FALSE),"")</f>
        <v/>
      </c>
      <c r="E959" s="6" t="n"/>
      <c r="F959" s="6" t="n"/>
      <c r="G959" s="6" t="n"/>
      <c r="H959" s="6" t="n"/>
      <c r="I959" s="6">
        <f>IFERROR(IF(I959="",""&amp;VLOOKUP(B959,'Lists &amp; Settings'!$A$3:$D$200,4,FALSE),I959),"")</f>
        <v/>
      </c>
      <c r="J959" s="16" t="n"/>
      <c r="K959" s="17" t="n"/>
      <c r="L959" s="8">
        <f>IFERROR(IF(COUNTIF(A959:K959,"&lt;&gt;")=0,"",K959-TODAY()),"")</f>
        <v/>
      </c>
      <c r="M959" s="6">
        <f>IFERROR(IF(COUNTIF(A959:K959,"&lt;&gt;")=0,"",IF(K959&lt;TODAY(),"Expired",IF(K959&lt;=TODAY()+'Lists &amp; Settings'!$B$10,"Expiring Soon","OK"))),"" )</f>
        <v/>
      </c>
      <c r="N959" s="8">
        <f>IFERROR(IF(COUNTIF(A959:K959,"&lt;&gt;")=0,"", H959-SUMIFS(StockOut!$E:$E,StockOut!$B:$B,B959,StockOut!$C:$C,E959)), "" )</f>
        <v/>
      </c>
      <c r="O959" s="16">
        <f>IFERROR(IF(N959="","",N959*J959),"")</f>
        <v/>
      </c>
      <c r="P959" s="6" t="n"/>
    </row>
    <row r="960">
      <c r="A960" s="17" t="n"/>
      <c r="B960" s="6" t="n"/>
      <c r="C960" s="6">
        <f>IFERROR(VLOOKUP(B960,'Lists &amp; Settings'!$A$3:$D$200,2,FALSE),"")</f>
        <v/>
      </c>
      <c r="D960" s="6">
        <f>IFERROR(VLOOKUP(B960,'Lists &amp; Settings'!$A$3:$D$200,3,FALSE),"")</f>
        <v/>
      </c>
      <c r="E960" s="6" t="n"/>
      <c r="F960" s="6" t="n"/>
      <c r="G960" s="6" t="n"/>
      <c r="H960" s="6" t="n"/>
      <c r="I960" s="6">
        <f>IFERROR(IF(I960="",""&amp;VLOOKUP(B960,'Lists &amp; Settings'!$A$3:$D$200,4,FALSE),I960),"")</f>
        <v/>
      </c>
      <c r="J960" s="16" t="n"/>
      <c r="K960" s="17" t="n"/>
      <c r="L960" s="8">
        <f>IFERROR(IF(COUNTIF(A960:K960,"&lt;&gt;")=0,"",K960-TODAY()),"")</f>
        <v/>
      </c>
      <c r="M960" s="6">
        <f>IFERROR(IF(COUNTIF(A960:K960,"&lt;&gt;")=0,"",IF(K960&lt;TODAY(),"Expired",IF(K960&lt;=TODAY()+'Lists &amp; Settings'!$B$10,"Expiring Soon","OK"))),"" )</f>
        <v/>
      </c>
      <c r="N960" s="8">
        <f>IFERROR(IF(COUNTIF(A960:K960,"&lt;&gt;")=0,"", H960-SUMIFS(StockOut!$E:$E,StockOut!$B:$B,B960,StockOut!$C:$C,E960)), "" )</f>
        <v/>
      </c>
      <c r="O960" s="16">
        <f>IFERROR(IF(N960="","",N960*J960),"")</f>
        <v/>
      </c>
      <c r="P960" s="6" t="n"/>
    </row>
    <row r="961">
      <c r="A961" s="17" t="n"/>
      <c r="B961" s="6" t="n"/>
      <c r="C961" s="6">
        <f>IFERROR(VLOOKUP(B961,'Lists &amp; Settings'!$A$3:$D$200,2,FALSE),"")</f>
        <v/>
      </c>
      <c r="D961" s="6">
        <f>IFERROR(VLOOKUP(B961,'Lists &amp; Settings'!$A$3:$D$200,3,FALSE),"")</f>
        <v/>
      </c>
      <c r="E961" s="6" t="n"/>
      <c r="F961" s="6" t="n"/>
      <c r="G961" s="6" t="n"/>
      <c r="H961" s="6" t="n"/>
      <c r="I961" s="6">
        <f>IFERROR(IF(I961="",""&amp;VLOOKUP(B961,'Lists &amp; Settings'!$A$3:$D$200,4,FALSE),I961),"")</f>
        <v/>
      </c>
      <c r="J961" s="16" t="n"/>
      <c r="K961" s="17" t="n"/>
      <c r="L961" s="8">
        <f>IFERROR(IF(COUNTIF(A961:K961,"&lt;&gt;")=0,"",K961-TODAY()),"")</f>
        <v/>
      </c>
      <c r="M961" s="6">
        <f>IFERROR(IF(COUNTIF(A961:K961,"&lt;&gt;")=0,"",IF(K961&lt;TODAY(),"Expired",IF(K961&lt;=TODAY()+'Lists &amp; Settings'!$B$10,"Expiring Soon","OK"))),"" )</f>
        <v/>
      </c>
      <c r="N961" s="8">
        <f>IFERROR(IF(COUNTIF(A961:K961,"&lt;&gt;")=0,"", H961-SUMIFS(StockOut!$E:$E,StockOut!$B:$B,B961,StockOut!$C:$C,E961)), "" )</f>
        <v/>
      </c>
      <c r="O961" s="16">
        <f>IFERROR(IF(N961="","",N961*J961),"")</f>
        <v/>
      </c>
      <c r="P961" s="6" t="n"/>
    </row>
    <row r="962">
      <c r="A962" s="17" t="n"/>
      <c r="B962" s="6" t="n"/>
      <c r="C962" s="6">
        <f>IFERROR(VLOOKUP(B962,'Lists &amp; Settings'!$A$3:$D$200,2,FALSE),"")</f>
        <v/>
      </c>
      <c r="D962" s="6">
        <f>IFERROR(VLOOKUP(B962,'Lists &amp; Settings'!$A$3:$D$200,3,FALSE),"")</f>
        <v/>
      </c>
      <c r="E962" s="6" t="n"/>
      <c r="F962" s="6" t="n"/>
      <c r="G962" s="6" t="n"/>
      <c r="H962" s="6" t="n"/>
      <c r="I962" s="6">
        <f>IFERROR(IF(I962="",""&amp;VLOOKUP(B962,'Lists &amp; Settings'!$A$3:$D$200,4,FALSE),I962),"")</f>
        <v/>
      </c>
      <c r="J962" s="16" t="n"/>
      <c r="K962" s="17" t="n"/>
      <c r="L962" s="8">
        <f>IFERROR(IF(COUNTIF(A962:K962,"&lt;&gt;")=0,"",K962-TODAY()),"")</f>
        <v/>
      </c>
      <c r="M962" s="6">
        <f>IFERROR(IF(COUNTIF(A962:K962,"&lt;&gt;")=0,"",IF(K962&lt;TODAY(),"Expired",IF(K962&lt;=TODAY()+'Lists &amp; Settings'!$B$10,"Expiring Soon","OK"))),"" )</f>
        <v/>
      </c>
      <c r="N962" s="8">
        <f>IFERROR(IF(COUNTIF(A962:K962,"&lt;&gt;")=0,"", H962-SUMIFS(StockOut!$E:$E,StockOut!$B:$B,B962,StockOut!$C:$C,E962)), "" )</f>
        <v/>
      </c>
      <c r="O962" s="16">
        <f>IFERROR(IF(N962="","",N962*J962),"")</f>
        <v/>
      </c>
      <c r="P962" s="6" t="n"/>
    </row>
    <row r="963">
      <c r="A963" s="17" t="n"/>
      <c r="B963" s="6" t="n"/>
      <c r="C963" s="6">
        <f>IFERROR(VLOOKUP(B963,'Lists &amp; Settings'!$A$3:$D$200,2,FALSE),"")</f>
        <v/>
      </c>
      <c r="D963" s="6">
        <f>IFERROR(VLOOKUP(B963,'Lists &amp; Settings'!$A$3:$D$200,3,FALSE),"")</f>
        <v/>
      </c>
      <c r="E963" s="6" t="n"/>
      <c r="F963" s="6" t="n"/>
      <c r="G963" s="6" t="n"/>
      <c r="H963" s="6" t="n"/>
      <c r="I963" s="6">
        <f>IFERROR(IF(I963="",""&amp;VLOOKUP(B963,'Lists &amp; Settings'!$A$3:$D$200,4,FALSE),I963),"")</f>
        <v/>
      </c>
      <c r="J963" s="16" t="n"/>
      <c r="K963" s="17" t="n"/>
      <c r="L963" s="8">
        <f>IFERROR(IF(COUNTIF(A963:K963,"&lt;&gt;")=0,"",K963-TODAY()),"")</f>
        <v/>
      </c>
      <c r="M963" s="6">
        <f>IFERROR(IF(COUNTIF(A963:K963,"&lt;&gt;")=0,"",IF(K963&lt;TODAY(),"Expired",IF(K963&lt;=TODAY()+'Lists &amp; Settings'!$B$10,"Expiring Soon","OK"))),"" )</f>
        <v/>
      </c>
      <c r="N963" s="8">
        <f>IFERROR(IF(COUNTIF(A963:K963,"&lt;&gt;")=0,"", H963-SUMIFS(StockOut!$E:$E,StockOut!$B:$B,B963,StockOut!$C:$C,E963)), "" )</f>
        <v/>
      </c>
      <c r="O963" s="16">
        <f>IFERROR(IF(N963="","",N963*J963),"")</f>
        <v/>
      </c>
      <c r="P963" s="6" t="n"/>
    </row>
    <row r="964">
      <c r="A964" s="17" t="n"/>
      <c r="B964" s="6" t="n"/>
      <c r="C964" s="6">
        <f>IFERROR(VLOOKUP(B964,'Lists &amp; Settings'!$A$3:$D$200,2,FALSE),"")</f>
        <v/>
      </c>
      <c r="D964" s="6">
        <f>IFERROR(VLOOKUP(B964,'Lists &amp; Settings'!$A$3:$D$200,3,FALSE),"")</f>
        <v/>
      </c>
      <c r="E964" s="6" t="n"/>
      <c r="F964" s="6" t="n"/>
      <c r="G964" s="6" t="n"/>
      <c r="H964" s="6" t="n"/>
      <c r="I964" s="6">
        <f>IFERROR(IF(I964="",""&amp;VLOOKUP(B964,'Lists &amp; Settings'!$A$3:$D$200,4,FALSE),I964),"")</f>
        <v/>
      </c>
      <c r="J964" s="16" t="n"/>
      <c r="K964" s="17" t="n"/>
      <c r="L964" s="8">
        <f>IFERROR(IF(COUNTIF(A964:K964,"&lt;&gt;")=0,"",K964-TODAY()),"")</f>
        <v/>
      </c>
      <c r="M964" s="6">
        <f>IFERROR(IF(COUNTIF(A964:K964,"&lt;&gt;")=0,"",IF(K964&lt;TODAY(),"Expired",IF(K964&lt;=TODAY()+'Lists &amp; Settings'!$B$10,"Expiring Soon","OK"))),"" )</f>
        <v/>
      </c>
      <c r="N964" s="8">
        <f>IFERROR(IF(COUNTIF(A964:K964,"&lt;&gt;")=0,"", H964-SUMIFS(StockOut!$E:$E,StockOut!$B:$B,B964,StockOut!$C:$C,E964)), "" )</f>
        <v/>
      </c>
      <c r="O964" s="16">
        <f>IFERROR(IF(N964="","",N964*J964),"")</f>
        <v/>
      </c>
      <c r="P964" s="6" t="n"/>
    </row>
    <row r="965">
      <c r="A965" s="17" t="n"/>
      <c r="B965" s="6" t="n"/>
      <c r="C965" s="6">
        <f>IFERROR(VLOOKUP(B965,'Lists &amp; Settings'!$A$3:$D$200,2,FALSE),"")</f>
        <v/>
      </c>
      <c r="D965" s="6">
        <f>IFERROR(VLOOKUP(B965,'Lists &amp; Settings'!$A$3:$D$200,3,FALSE),"")</f>
        <v/>
      </c>
      <c r="E965" s="6" t="n"/>
      <c r="F965" s="6" t="n"/>
      <c r="G965" s="6" t="n"/>
      <c r="H965" s="6" t="n"/>
      <c r="I965" s="6">
        <f>IFERROR(IF(I965="",""&amp;VLOOKUP(B965,'Lists &amp; Settings'!$A$3:$D$200,4,FALSE),I965),"")</f>
        <v/>
      </c>
      <c r="J965" s="16" t="n"/>
      <c r="K965" s="17" t="n"/>
      <c r="L965" s="8">
        <f>IFERROR(IF(COUNTIF(A965:K965,"&lt;&gt;")=0,"",K965-TODAY()),"")</f>
        <v/>
      </c>
      <c r="M965" s="6">
        <f>IFERROR(IF(COUNTIF(A965:K965,"&lt;&gt;")=0,"",IF(K965&lt;TODAY(),"Expired",IF(K965&lt;=TODAY()+'Lists &amp; Settings'!$B$10,"Expiring Soon","OK"))),"" )</f>
        <v/>
      </c>
      <c r="N965" s="8">
        <f>IFERROR(IF(COUNTIF(A965:K965,"&lt;&gt;")=0,"", H965-SUMIFS(StockOut!$E:$E,StockOut!$B:$B,B965,StockOut!$C:$C,E965)), "" )</f>
        <v/>
      </c>
      <c r="O965" s="16">
        <f>IFERROR(IF(N965="","",N965*J965),"")</f>
        <v/>
      </c>
      <c r="P965" s="6" t="n"/>
    </row>
    <row r="966">
      <c r="A966" s="17" t="n"/>
      <c r="B966" s="6" t="n"/>
      <c r="C966" s="6">
        <f>IFERROR(VLOOKUP(B966,'Lists &amp; Settings'!$A$3:$D$200,2,FALSE),"")</f>
        <v/>
      </c>
      <c r="D966" s="6">
        <f>IFERROR(VLOOKUP(B966,'Lists &amp; Settings'!$A$3:$D$200,3,FALSE),"")</f>
        <v/>
      </c>
      <c r="E966" s="6" t="n"/>
      <c r="F966" s="6" t="n"/>
      <c r="G966" s="6" t="n"/>
      <c r="H966" s="6" t="n"/>
      <c r="I966" s="6">
        <f>IFERROR(IF(I966="",""&amp;VLOOKUP(B966,'Lists &amp; Settings'!$A$3:$D$200,4,FALSE),I966),"")</f>
        <v/>
      </c>
      <c r="J966" s="16" t="n"/>
      <c r="K966" s="17" t="n"/>
      <c r="L966" s="8">
        <f>IFERROR(IF(COUNTIF(A966:K966,"&lt;&gt;")=0,"",K966-TODAY()),"")</f>
        <v/>
      </c>
      <c r="M966" s="6">
        <f>IFERROR(IF(COUNTIF(A966:K966,"&lt;&gt;")=0,"",IF(K966&lt;TODAY(),"Expired",IF(K966&lt;=TODAY()+'Lists &amp; Settings'!$B$10,"Expiring Soon","OK"))),"" )</f>
        <v/>
      </c>
      <c r="N966" s="8">
        <f>IFERROR(IF(COUNTIF(A966:K966,"&lt;&gt;")=0,"", H966-SUMIFS(StockOut!$E:$E,StockOut!$B:$B,B966,StockOut!$C:$C,E966)), "" )</f>
        <v/>
      </c>
      <c r="O966" s="16">
        <f>IFERROR(IF(N966="","",N966*J966),"")</f>
        <v/>
      </c>
      <c r="P966" s="6" t="n"/>
    </row>
    <row r="967">
      <c r="A967" s="17" t="n"/>
      <c r="B967" s="6" t="n"/>
      <c r="C967" s="6">
        <f>IFERROR(VLOOKUP(B967,'Lists &amp; Settings'!$A$3:$D$200,2,FALSE),"")</f>
        <v/>
      </c>
      <c r="D967" s="6">
        <f>IFERROR(VLOOKUP(B967,'Lists &amp; Settings'!$A$3:$D$200,3,FALSE),"")</f>
        <v/>
      </c>
      <c r="E967" s="6" t="n"/>
      <c r="F967" s="6" t="n"/>
      <c r="G967" s="6" t="n"/>
      <c r="H967" s="6" t="n"/>
      <c r="I967" s="6">
        <f>IFERROR(IF(I967="",""&amp;VLOOKUP(B967,'Lists &amp; Settings'!$A$3:$D$200,4,FALSE),I967),"")</f>
        <v/>
      </c>
      <c r="J967" s="16" t="n"/>
      <c r="K967" s="17" t="n"/>
      <c r="L967" s="8">
        <f>IFERROR(IF(COUNTIF(A967:K967,"&lt;&gt;")=0,"",K967-TODAY()),"")</f>
        <v/>
      </c>
      <c r="M967" s="6">
        <f>IFERROR(IF(COUNTIF(A967:K967,"&lt;&gt;")=0,"",IF(K967&lt;TODAY(),"Expired",IF(K967&lt;=TODAY()+'Lists &amp; Settings'!$B$10,"Expiring Soon","OK"))),"" )</f>
        <v/>
      </c>
      <c r="N967" s="8">
        <f>IFERROR(IF(COUNTIF(A967:K967,"&lt;&gt;")=0,"", H967-SUMIFS(StockOut!$E:$E,StockOut!$B:$B,B967,StockOut!$C:$C,E967)), "" )</f>
        <v/>
      </c>
      <c r="O967" s="16">
        <f>IFERROR(IF(N967="","",N967*J967),"")</f>
        <v/>
      </c>
      <c r="P967" s="6" t="n"/>
    </row>
    <row r="968">
      <c r="A968" s="17" t="n"/>
      <c r="B968" s="6" t="n"/>
      <c r="C968" s="6">
        <f>IFERROR(VLOOKUP(B968,'Lists &amp; Settings'!$A$3:$D$200,2,FALSE),"")</f>
        <v/>
      </c>
      <c r="D968" s="6">
        <f>IFERROR(VLOOKUP(B968,'Lists &amp; Settings'!$A$3:$D$200,3,FALSE),"")</f>
        <v/>
      </c>
      <c r="E968" s="6" t="n"/>
      <c r="F968" s="6" t="n"/>
      <c r="G968" s="6" t="n"/>
      <c r="H968" s="6" t="n"/>
      <c r="I968" s="6">
        <f>IFERROR(IF(I968="",""&amp;VLOOKUP(B968,'Lists &amp; Settings'!$A$3:$D$200,4,FALSE),I968),"")</f>
        <v/>
      </c>
      <c r="J968" s="16" t="n"/>
      <c r="K968" s="17" t="n"/>
      <c r="L968" s="8">
        <f>IFERROR(IF(COUNTIF(A968:K968,"&lt;&gt;")=0,"",K968-TODAY()),"")</f>
        <v/>
      </c>
      <c r="M968" s="6">
        <f>IFERROR(IF(COUNTIF(A968:K968,"&lt;&gt;")=0,"",IF(K968&lt;TODAY(),"Expired",IF(K968&lt;=TODAY()+'Lists &amp; Settings'!$B$10,"Expiring Soon","OK"))),"" )</f>
        <v/>
      </c>
      <c r="N968" s="8">
        <f>IFERROR(IF(COUNTIF(A968:K968,"&lt;&gt;")=0,"", H968-SUMIFS(StockOut!$E:$E,StockOut!$B:$B,B968,StockOut!$C:$C,E968)), "" )</f>
        <v/>
      </c>
      <c r="O968" s="16">
        <f>IFERROR(IF(N968="","",N968*J968),"")</f>
        <v/>
      </c>
      <c r="P968" s="6" t="n"/>
    </row>
    <row r="969">
      <c r="A969" s="17" t="n"/>
      <c r="B969" s="6" t="n"/>
      <c r="C969" s="6">
        <f>IFERROR(VLOOKUP(B969,'Lists &amp; Settings'!$A$3:$D$200,2,FALSE),"")</f>
        <v/>
      </c>
      <c r="D969" s="6">
        <f>IFERROR(VLOOKUP(B969,'Lists &amp; Settings'!$A$3:$D$200,3,FALSE),"")</f>
        <v/>
      </c>
      <c r="E969" s="6" t="n"/>
      <c r="F969" s="6" t="n"/>
      <c r="G969" s="6" t="n"/>
      <c r="H969" s="6" t="n"/>
      <c r="I969" s="6">
        <f>IFERROR(IF(I969="",""&amp;VLOOKUP(B969,'Lists &amp; Settings'!$A$3:$D$200,4,FALSE),I969),"")</f>
        <v/>
      </c>
      <c r="J969" s="16" t="n"/>
      <c r="K969" s="17" t="n"/>
      <c r="L969" s="8">
        <f>IFERROR(IF(COUNTIF(A969:K969,"&lt;&gt;")=0,"",K969-TODAY()),"")</f>
        <v/>
      </c>
      <c r="M969" s="6">
        <f>IFERROR(IF(COUNTIF(A969:K969,"&lt;&gt;")=0,"",IF(K969&lt;TODAY(),"Expired",IF(K969&lt;=TODAY()+'Lists &amp; Settings'!$B$10,"Expiring Soon","OK"))),"" )</f>
        <v/>
      </c>
      <c r="N969" s="8">
        <f>IFERROR(IF(COUNTIF(A969:K969,"&lt;&gt;")=0,"", H969-SUMIFS(StockOut!$E:$E,StockOut!$B:$B,B969,StockOut!$C:$C,E969)), "" )</f>
        <v/>
      </c>
      <c r="O969" s="16">
        <f>IFERROR(IF(N969="","",N969*J969),"")</f>
        <v/>
      </c>
      <c r="P969" s="6" t="n"/>
    </row>
    <row r="970">
      <c r="A970" s="17" t="n"/>
      <c r="B970" s="6" t="n"/>
      <c r="C970" s="6">
        <f>IFERROR(VLOOKUP(B970,'Lists &amp; Settings'!$A$3:$D$200,2,FALSE),"")</f>
        <v/>
      </c>
      <c r="D970" s="6">
        <f>IFERROR(VLOOKUP(B970,'Lists &amp; Settings'!$A$3:$D$200,3,FALSE),"")</f>
        <v/>
      </c>
      <c r="E970" s="6" t="n"/>
      <c r="F970" s="6" t="n"/>
      <c r="G970" s="6" t="n"/>
      <c r="H970" s="6" t="n"/>
      <c r="I970" s="6">
        <f>IFERROR(IF(I970="",""&amp;VLOOKUP(B970,'Lists &amp; Settings'!$A$3:$D$200,4,FALSE),I970),"")</f>
        <v/>
      </c>
      <c r="J970" s="16" t="n"/>
      <c r="K970" s="17" t="n"/>
      <c r="L970" s="8">
        <f>IFERROR(IF(COUNTIF(A970:K970,"&lt;&gt;")=0,"",K970-TODAY()),"")</f>
        <v/>
      </c>
      <c r="M970" s="6">
        <f>IFERROR(IF(COUNTIF(A970:K970,"&lt;&gt;")=0,"",IF(K970&lt;TODAY(),"Expired",IF(K970&lt;=TODAY()+'Lists &amp; Settings'!$B$10,"Expiring Soon","OK"))),"" )</f>
        <v/>
      </c>
      <c r="N970" s="8">
        <f>IFERROR(IF(COUNTIF(A970:K970,"&lt;&gt;")=0,"", H970-SUMIFS(StockOut!$E:$E,StockOut!$B:$B,B970,StockOut!$C:$C,E970)), "" )</f>
        <v/>
      </c>
      <c r="O970" s="16">
        <f>IFERROR(IF(N970="","",N970*J970),"")</f>
        <v/>
      </c>
      <c r="P970" s="6" t="n"/>
    </row>
    <row r="971">
      <c r="A971" s="17" t="n"/>
      <c r="B971" s="6" t="n"/>
      <c r="C971" s="6">
        <f>IFERROR(VLOOKUP(B971,'Lists &amp; Settings'!$A$3:$D$200,2,FALSE),"")</f>
        <v/>
      </c>
      <c r="D971" s="6">
        <f>IFERROR(VLOOKUP(B971,'Lists &amp; Settings'!$A$3:$D$200,3,FALSE),"")</f>
        <v/>
      </c>
      <c r="E971" s="6" t="n"/>
      <c r="F971" s="6" t="n"/>
      <c r="G971" s="6" t="n"/>
      <c r="H971" s="6" t="n"/>
      <c r="I971" s="6">
        <f>IFERROR(IF(I971="",""&amp;VLOOKUP(B971,'Lists &amp; Settings'!$A$3:$D$200,4,FALSE),I971),"")</f>
        <v/>
      </c>
      <c r="J971" s="16" t="n"/>
      <c r="K971" s="17" t="n"/>
      <c r="L971" s="8">
        <f>IFERROR(IF(COUNTIF(A971:K971,"&lt;&gt;")=0,"",K971-TODAY()),"")</f>
        <v/>
      </c>
      <c r="M971" s="6">
        <f>IFERROR(IF(COUNTIF(A971:K971,"&lt;&gt;")=0,"",IF(K971&lt;TODAY(),"Expired",IF(K971&lt;=TODAY()+'Lists &amp; Settings'!$B$10,"Expiring Soon","OK"))),"" )</f>
        <v/>
      </c>
      <c r="N971" s="8">
        <f>IFERROR(IF(COUNTIF(A971:K971,"&lt;&gt;")=0,"", H971-SUMIFS(StockOut!$E:$E,StockOut!$B:$B,B971,StockOut!$C:$C,E971)), "" )</f>
        <v/>
      </c>
      <c r="O971" s="16">
        <f>IFERROR(IF(N971="","",N971*J971),"")</f>
        <v/>
      </c>
      <c r="P971" s="6" t="n"/>
    </row>
    <row r="972">
      <c r="A972" s="17" t="n"/>
      <c r="B972" s="6" t="n"/>
      <c r="C972" s="6">
        <f>IFERROR(VLOOKUP(B972,'Lists &amp; Settings'!$A$3:$D$200,2,FALSE),"")</f>
        <v/>
      </c>
      <c r="D972" s="6">
        <f>IFERROR(VLOOKUP(B972,'Lists &amp; Settings'!$A$3:$D$200,3,FALSE),"")</f>
        <v/>
      </c>
      <c r="E972" s="6" t="n"/>
      <c r="F972" s="6" t="n"/>
      <c r="G972" s="6" t="n"/>
      <c r="H972" s="6" t="n"/>
      <c r="I972" s="6">
        <f>IFERROR(IF(I972="",""&amp;VLOOKUP(B972,'Lists &amp; Settings'!$A$3:$D$200,4,FALSE),I972),"")</f>
        <v/>
      </c>
      <c r="J972" s="16" t="n"/>
      <c r="K972" s="17" t="n"/>
      <c r="L972" s="8">
        <f>IFERROR(IF(COUNTIF(A972:K972,"&lt;&gt;")=0,"",K972-TODAY()),"")</f>
        <v/>
      </c>
      <c r="M972" s="6">
        <f>IFERROR(IF(COUNTIF(A972:K972,"&lt;&gt;")=0,"",IF(K972&lt;TODAY(),"Expired",IF(K972&lt;=TODAY()+'Lists &amp; Settings'!$B$10,"Expiring Soon","OK"))),"" )</f>
        <v/>
      </c>
      <c r="N972" s="8">
        <f>IFERROR(IF(COUNTIF(A972:K972,"&lt;&gt;")=0,"", H972-SUMIFS(StockOut!$E:$E,StockOut!$B:$B,B972,StockOut!$C:$C,E972)), "" )</f>
        <v/>
      </c>
      <c r="O972" s="16">
        <f>IFERROR(IF(N972="","",N972*J972),"")</f>
        <v/>
      </c>
      <c r="P972" s="6" t="n"/>
    </row>
    <row r="973">
      <c r="A973" s="17" t="n"/>
      <c r="B973" s="6" t="n"/>
      <c r="C973" s="6">
        <f>IFERROR(VLOOKUP(B973,'Lists &amp; Settings'!$A$3:$D$200,2,FALSE),"")</f>
        <v/>
      </c>
      <c r="D973" s="6">
        <f>IFERROR(VLOOKUP(B973,'Lists &amp; Settings'!$A$3:$D$200,3,FALSE),"")</f>
        <v/>
      </c>
      <c r="E973" s="6" t="n"/>
      <c r="F973" s="6" t="n"/>
      <c r="G973" s="6" t="n"/>
      <c r="H973" s="6" t="n"/>
      <c r="I973" s="6">
        <f>IFERROR(IF(I973="",""&amp;VLOOKUP(B973,'Lists &amp; Settings'!$A$3:$D$200,4,FALSE),I973),"")</f>
        <v/>
      </c>
      <c r="J973" s="16" t="n"/>
      <c r="K973" s="17" t="n"/>
      <c r="L973" s="8">
        <f>IFERROR(IF(COUNTIF(A973:K973,"&lt;&gt;")=0,"",K973-TODAY()),"")</f>
        <v/>
      </c>
      <c r="M973" s="6">
        <f>IFERROR(IF(COUNTIF(A973:K973,"&lt;&gt;")=0,"",IF(K973&lt;TODAY(),"Expired",IF(K973&lt;=TODAY()+'Lists &amp; Settings'!$B$10,"Expiring Soon","OK"))),"" )</f>
        <v/>
      </c>
      <c r="N973" s="8">
        <f>IFERROR(IF(COUNTIF(A973:K973,"&lt;&gt;")=0,"", H973-SUMIFS(StockOut!$E:$E,StockOut!$B:$B,B973,StockOut!$C:$C,E973)), "" )</f>
        <v/>
      </c>
      <c r="O973" s="16">
        <f>IFERROR(IF(N973="","",N973*J973),"")</f>
        <v/>
      </c>
      <c r="P973" s="6" t="n"/>
    </row>
    <row r="974">
      <c r="A974" s="17" t="n"/>
      <c r="B974" s="6" t="n"/>
      <c r="C974" s="6">
        <f>IFERROR(VLOOKUP(B974,'Lists &amp; Settings'!$A$3:$D$200,2,FALSE),"")</f>
        <v/>
      </c>
      <c r="D974" s="6">
        <f>IFERROR(VLOOKUP(B974,'Lists &amp; Settings'!$A$3:$D$200,3,FALSE),"")</f>
        <v/>
      </c>
      <c r="E974" s="6" t="n"/>
      <c r="F974" s="6" t="n"/>
      <c r="G974" s="6" t="n"/>
      <c r="H974" s="6" t="n"/>
      <c r="I974" s="6">
        <f>IFERROR(IF(I974="",""&amp;VLOOKUP(B974,'Lists &amp; Settings'!$A$3:$D$200,4,FALSE),I974),"")</f>
        <v/>
      </c>
      <c r="J974" s="16" t="n"/>
      <c r="K974" s="17" t="n"/>
      <c r="L974" s="8">
        <f>IFERROR(IF(COUNTIF(A974:K974,"&lt;&gt;")=0,"",K974-TODAY()),"")</f>
        <v/>
      </c>
      <c r="M974" s="6">
        <f>IFERROR(IF(COUNTIF(A974:K974,"&lt;&gt;")=0,"",IF(K974&lt;TODAY(),"Expired",IF(K974&lt;=TODAY()+'Lists &amp; Settings'!$B$10,"Expiring Soon","OK"))),"" )</f>
        <v/>
      </c>
      <c r="N974" s="8">
        <f>IFERROR(IF(COUNTIF(A974:K974,"&lt;&gt;")=0,"", H974-SUMIFS(StockOut!$E:$E,StockOut!$B:$B,B974,StockOut!$C:$C,E974)), "" )</f>
        <v/>
      </c>
      <c r="O974" s="16">
        <f>IFERROR(IF(N974="","",N974*J974),"")</f>
        <v/>
      </c>
      <c r="P974" s="6" t="n"/>
    </row>
    <row r="975">
      <c r="A975" s="17" t="n"/>
      <c r="B975" s="6" t="n"/>
      <c r="C975" s="6">
        <f>IFERROR(VLOOKUP(B975,'Lists &amp; Settings'!$A$3:$D$200,2,FALSE),"")</f>
        <v/>
      </c>
      <c r="D975" s="6">
        <f>IFERROR(VLOOKUP(B975,'Lists &amp; Settings'!$A$3:$D$200,3,FALSE),"")</f>
        <v/>
      </c>
      <c r="E975" s="6" t="n"/>
      <c r="F975" s="6" t="n"/>
      <c r="G975" s="6" t="n"/>
      <c r="H975" s="6" t="n"/>
      <c r="I975" s="6">
        <f>IFERROR(IF(I975="",""&amp;VLOOKUP(B975,'Lists &amp; Settings'!$A$3:$D$200,4,FALSE),I975),"")</f>
        <v/>
      </c>
      <c r="J975" s="16" t="n"/>
      <c r="K975" s="17" t="n"/>
      <c r="L975" s="8">
        <f>IFERROR(IF(COUNTIF(A975:K975,"&lt;&gt;")=0,"",K975-TODAY()),"")</f>
        <v/>
      </c>
      <c r="M975" s="6">
        <f>IFERROR(IF(COUNTIF(A975:K975,"&lt;&gt;")=0,"",IF(K975&lt;TODAY(),"Expired",IF(K975&lt;=TODAY()+'Lists &amp; Settings'!$B$10,"Expiring Soon","OK"))),"" )</f>
        <v/>
      </c>
      <c r="N975" s="8">
        <f>IFERROR(IF(COUNTIF(A975:K975,"&lt;&gt;")=0,"", H975-SUMIFS(StockOut!$E:$E,StockOut!$B:$B,B975,StockOut!$C:$C,E975)), "" )</f>
        <v/>
      </c>
      <c r="O975" s="16">
        <f>IFERROR(IF(N975="","",N975*J975),"")</f>
        <v/>
      </c>
      <c r="P975" s="6" t="n"/>
    </row>
    <row r="976">
      <c r="A976" s="17" t="n"/>
      <c r="B976" s="6" t="n"/>
      <c r="C976" s="6">
        <f>IFERROR(VLOOKUP(B976,'Lists &amp; Settings'!$A$3:$D$200,2,FALSE),"")</f>
        <v/>
      </c>
      <c r="D976" s="6">
        <f>IFERROR(VLOOKUP(B976,'Lists &amp; Settings'!$A$3:$D$200,3,FALSE),"")</f>
        <v/>
      </c>
      <c r="E976" s="6" t="n"/>
      <c r="F976" s="6" t="n"/>
      <c r="G976" s="6" t="n"/>
      <c r="H976" s="6" t="n"/>
      <c r="I976" s="6">
        <f>IFERROR(IF(I976="",""&amp;VLOOKUP(B976,'Lists &amp; Settings'!$A$3:$D$200,4,FALSE),I976),"")</f>
        <v/>
      </c>
      <c r="J976" s="16" t="n"/>
      <c r="K976" s="17" t="n"/>
      <c r="L976" s="8">
        <f>IFERROR(IF(COUNTIF(A976:K976,"&lt;&gt;")=0,"",K976-TODAY()),"")</f>
        <v/>
      </c>
      <c r="M976" s="6">
        <f>IFERROR(IF(COUNTIF(A976:K976,"&lt;&gt;")=0,"",IF(K976&lt;TODAY(),"Expired",IF(K976&lt;=TODAY()+'Lists &amp; Settings'!$B$10,"Expiring Soon","OK"))),"" )</f>
        <v/>
      </c>
      <c r="N976" s="8">
        <f>IFERROR(IF(COUNTIF(A976:K976,"&lt;&gt;")=0,"", H976-SUMIFS(StockOut!$E:$E,StockOut!$B:$B,B976,StockOut!$C:$C,E976)), "" )</f>
        <v/>
      </c>
      <c r="O976" s="16">
        <f>IFERROR(IF(N976="","",N976*J976),"")</f>
        <v/>
      </c>
      <c r="P976" s="6" t="n"/>
    </row>
    <row r="977">
      <c r="A977" s="17" t="n"/>
      <c r="B977" s="6" t="n"/>
      <c r="C977" s="6">
        <f>IFERROR(VLOOKUP(B977,'Lists &amp; Settings'!$A$3:$D$200,2,FALSE),"")</f>
        <v/>
      </c>
      <c r="D977" s="6">
        <f>IFERROR(VLOOKUP(B977,'Lists &amp; Settings'!$A$3:$D$200,3,FALSE),"")</f>
        <v/>
      </c>
      <c r="E977" s="6" t="n"/>
      <c r="F977" s="6" t="n"/>
      <c r="G977" s="6" t="n"/>
      <c r="H977" s="6" t="n"/>
      <c r="I977" s="6">
        <f>IFERROR(IF(I977="",""&amp;VLOOKUP(B977,'Lists &amp; Settings'!$A$3:$D$200,4,FALSE),I977),"")</f>
        <v/>
      </c>
      <c r="J977" s="16" t="n"/>
      <c r="K977" s="17" t="n"/>
      <c r="L977" s="8">
        <f>IFERROR(IF(COUNTIF(A977:K977,"&lt;&gt;")=0,"",K977-TODAY()),"")</f>
        <v/>
      </c>
      <c r="M977" s="6">
        <f>IFERROR(IF(COUNTIF(A977:K977,"&lt;&gt;")=0,"",IF(K977&lt;TODAY(),"Expired",IF(K977&lt;=TODAY()+'Lists &amp; Settings'!$B$10,"Expiring Soon","OK"))),"" )</f>
        <v/>
      </c>
      <c r="N977" s="8">
        <f>IFERROR(IF(COUNTIF(A977:K977,"&lt;&gt;")=0,"", H977-SUMIFS(StockOut!$E:$E,StockOut!$B:$B,B977,StockOut!$C:$C,E977)), "" )</f>
        <v/>
      </c>
      <c r="O977" s="16">
        <f>IFERROR(IF(N977="","",N977*J977),"")</f>
        <v/>
      </c>
      <c r="P977" s="6" t="n"/>
    </row>
    <row r="978">
      <c r="A978" s="17" t="n"/>
      <c r="B978" s="6" t="n"/>
      <c r="C978" s="6">
        <f>IFERROR(VLOOKUP(B978,'Lists &amp; Settings'!$A$3:$D$200,2,FALSE),"")</f>
        <v/>
      </c>
      <c r="D978" s="6">
        <f>IFERROR(VLOOKUP(B978,'Lists &amp; Settings'!$A$3:$D$200,3,FALSE),"")</f>
        <v/>
      </c>
      <c r="E978" s="6" t="n"/>
      <c r="F978" s="6" t="n"/>
      <c r="G978" s="6" t="n"/>
      <c r="H978" s="6" t="n"/>
      <c r="I978" s="6">
        <f>IFERROR(IF(I978="",""&amp;VLOOKUP(B978,'Lists &amp; Settings'!$A$3:$D$200,4,FALSE),I978),"")</f>
        <v/>
      </c>
      <c r="J978" s="16" t="n"/>
      <c r="K978" s="17" t="n"/>
      <c r="L978" s="8">
        <f>IFERROR(IF(COUNTIF(A978:K978,"&lt;&gt;")=0,"",K978-TODAY()),"")</f>
        <v/>
      </c>
      <c r="M978" s="6">
        <f>IFERROR(IF(COUNTIF(A978:K978,"&lt;&gt;")=0,"",IF(K978&lt;TODAY(),"Expired",IF(K978&lt;=TODAY()+'Lists &amp; Settings'!$B$10,"Expiring Soon","OK"))),"" )</f>
        <v/>
      </c>
      <c r="N978" s="8">
        <f>IFERROR(IF(COUNTIF(A978:K978,"&lt;&gt;")=0,"", H978-SUMIFS(StockOut!$E:$E,StockOut!$B:$B,B978,StockOut!$C:$C,E978)), "" )</f>
        <v/>
      </c>
      <c r="O978" s="16">
        <f>IFERROR(IF(N978="","",N978*J978),"")</f>
        <v/>
      </c>
      <c r="P978" s="6" t="n"/>
    </row>
    <row r="979">
      <c r="A979" s="17" t="n"/>
      <c r="B979" s="6" t="n"/>
      <c r="C979" s="6">
        <f>IFERROR(VLOOKUP(B979,'Lists &amp; Settings'!$A$3:$D$200,2,FALSE),"")</f>
        <v/>
      </c>
      <c r="D979" s="6">
        <f>IFERROR(VLOOKUP(B979,'Lists &amp; Settings'!$A$3:$D$200,3,FALSE),"")</f>
        <v/>
      </c>
      <c r="E979" s="6" t="n"/>
      <c r="F979" s="6" t="n"/>
      <c r="G979" s="6" t="n"/>
      <c r="H979" s="6" t="n"/>
      <c r="I979" s="6">
        <f>IFERROR(IF(I979="",""&amp;VLOOKUP(B979,'Lists &amp; Settings'!$A$3:$D$200,4,FALSE),I979),"")</f>
        <v/>
      </c>
      <c r="J979" s="16" t="n"/>
      <c r="K979" s="17" t="n"/>
      <c r="L979" s="8">
        <f>IFERROR(IF(COUNTIF(A979:K979,"&lt;&gt;")=0,"",K979-TODAY()),"")</f>
        <v/>
      </c>
      <c r="M979" s="6">
        <f>IFERROR(IF(COUNTIF(A979:K979,"&lt;&gt;")=0,"",IF(K979&lt;TODAY(),"Expired",IF(K979&lt;=TODAY()+'Lists &amp; Settings'!$B$10,"Expiring Soon","OK"))),"" )</f>
        <v/>
      </c>
      <c r="N979" s="8">
        <f>IFERROR(IF(COUNTIF(A979:K979,"&lt;&gt;")=0,"", H979-SUMIFS(StockOut!$E:$E,StockOut!$B:$B,B979,StockOut!$C:$C,E979)), "" )</f>
        <v/>
      </c>
      <c r="O979" s="16">
        <f>IFERROR(IF(N979="","",N979*J979),"")</f>
        <v/>
      </c>
      <c r="P979" s="6" t="n"/>
    </row>
    <row r="980">
      <c r="A980" s="17" t="n"/>
      <c r="B980" s="6" t="n"/>
      <c r="C980" s="6">
        <f>IFERROR(VLOOKUP(B980,'Lists &amp; Settings'!$A$3:$D$200,2,FALSE),"")</f>
        <v/>
      </c>
      <c r="D980" s="6">
        <f>IFERROR(VLOOKUP(B980,'Lists &amp; Settings'!$A$3:$D$200,3,FALSE),"")</f>
        <v/>
      </c>
      <c r="E980" s="6" t="n"/>
      <c r="F980" s="6" t="n"/>
      <c r="G980" s="6" t="n"/>
      <c r="H980" s="6" t="n"/>
      <c r="I980" s="6">
        <f>IFERROR(IF(I980="",""&amp;VLOOKUP(B980,'Lists &amp; Settings'!$A$3:$D$200,4,FALSE),I980),"")</f>
        <v/>
      </c>
      <c r="J980" s="16" t="n"/>
      <c r="K980" s="17" t="n"/>
      <c r="L980" s="8">
        <f>IFERROR(IF(COUNTIF(A980:K980,"&lt;&gt;")=0,"",K980-TODAY()),"")</f>
        <v/>
      </c>
      <c r="M980" s="6">
        <f>IFERROR(IF(COUNTIF(A980:K980,"&lt;&gt;")=0,"",IF(K980&lt;TODAY(),"Expired",IF(K980&lt;=TODAY()+'Lists &amp; Settings'!$B$10,"Expiring Soon","OK"))),"" )</f>
        <v/>
      </c>
      <c r="N980" s="8">
        <f>IFERROR(IF(COUNTIF(A980:K980,"&lt;&gt;")=0,"", H980-SUMIFS(StockOut!$E:$E,StockOut!$B:$B,B980,StockOut!$C:$C,E980)), "" )</f>
        <v/>
      </c>
      <c r="O980" s="16">
        <f>IFERROR(IF(N980="","",N980*J980),"")</f>
        <v/>
      </c>
      <c r="P980" s="6" t="n"/>
    </row>
    <row r="981">
      <c r="A981" s="17" t="n"/>
      <c r="B981" s="6" t="n"/>
      <c r="C981" s="6">
        <f>IFERROR(VLOOKUP(B981,'Lists &amp; Settings'!$A$3:$D$200,2,FALSE),"")</f>
        <v/>
      </c>
      <c r="D981" s="6">
        <f>IFERROR(VLOOKUP(B981,'Lists &amp; Settings'!$A$3:$D$200,3,FALSE),"")</f>
        <v/>
      </c>
      <c r="E981" s="6" t="n"/>
      <c r="F981" s="6" t="n"/>
      <c r="G981" s="6" t="n"/>
      <c r="H981" s="6" t="n"/>
      <c r="I981" s="6">
        <f>IFERROR(IF(I981="",""&amp;VLOOKUP(B981,'Lists &amp; Settings'!$A$3:$D$200,4,FALSE),I981),"")</f>
        <v/>
      </c>
      <c r="J981" s="16" t="n"/>
      <c r="K981" s="17" t="n"/>
      <c r="L981" s="8">
        <f>IFERROR(IF(COUNTIF(A981:K981,"&lt;&gt;")=0,"",K981-TODAY()),"")</f>
        <v/>
      </c>
      <c r="M981" s="6">
        <f>IFERROR(IF(COUNTIF(A981:K981,"&lt;&gt;")=0,"",IF(K981&lt;TODAY(),"Expired",IF(K981&lt;=TODAY()+'Lists &amp; Settings'!$B$10,"Expiring Soon","OK"))),"" )</f>
        <v/>
      </c>
      <c r="N981" s="8">
        <f>IFERROR(IF(COUNTIF(A981:K981,"&lt;&gt;")=0,"", H981-SUMIFS(StockOut!$E:$E,StockOut!$B:$B,B981,StockOut!$C:$C,E981)), "" )</f>
        <v/>
      </c>
      <c r="O981" s="16">
        <f>IFERROR(IF(N981="","",N981*J981),"")</f>
        <v/>
      </c>
      <c r="P981" s="6" t="n"/>
    </row>
    <row r="982">
      <c r="A982" s="17" t="n"/>
      <c r="B982" s="6" t="n"/>
      <c r="C982" s="6">
        <f>IFERROR(VLOOKUP(B982,'Lists &amp; Settings'!$A$3:$D$200,2,FALSE),"")</f>
        <v/>
      </c>
      <c r="D982" s="6">
        <f>IFERROR(VLOOKUP(B982,'Lists &amp; Settings'!$A$3:$D$200,3,FALSE),"")</f>
        <v/>
      </c>
      <c r="E982" s="6" t="n"/>
      <c r="F982" s="6" t="n"/>
      <c r="G982" s="6" t="n"/>
      <c r="H982" s="6" t="n"/>
      <c r="I982" s="6">
        <f>IFERROR(IF(I982="",""&amp;VLOOKUP(B982,'Lists &amp; Settings'!$A$3:$D$200,4,FALSE),I982),"")</f>
        <v/>
      </c>
      <c r="J982" s="16" t="n"/>
      <c r="K982" s="17" t="n"/>
      <c r="L982" s="8">
        <f>IFERROR(IF(COUNTIF(A982:K982,"&lt;&gt;")=0,"",K982-TODAY()),"")</f>
        <v/>
      </c>
      <c r="M982" s="6">
        <f>IFERROR(IF(COUNTIF(A982:K982,"&lt;&gt;")=0,"",IF(K982&lt;TODAY(),"Expired",IF(K982&lt;=TODAY()+'Lists &amp; Settings'!$B$10,"Expiring Soon","OK"))),"" )</f>
        <v/>
      </c>
      <c r="N982" s="8">
        <f>IFERROR(IF(COUNTIF(A982:K982,"&lt;&gt;")=0,"", H982-SUMIFS(StockOut!$E:$E,StockOut!$B:$B,B982,StockOut!$C:$C,E982)), "" )</f>
        <v/>
      </c>
      <c r="O982" s="16">
        <f>IFERROR(IF(N982="","",N982*J982),"")</f>
        <v/>
      </c>
      <c r="P982" s="6" t="n"/>
    </row>
    <row r="983">
      <c r="A983" s="17" t="n"/>
      <c r="B983" s="6" t="n"/>
      <c r="C983" s="6">
        <f>IFERROR(VLOOKUP(B983,'Lists &amp; Settings'!$A$3:$D$200,2,FALSE),"")</f>
        <v/>
      </c>
      <c r="D983" s="6">
        <f>IFERROR(VLOOKUP(B983,'Lists &amp; Settings'!$A$3:$D$200,3,FALSE),"")</f>
        <v/>
      </c>
      <c r="E983" s="6" t="n"/>
      <c r="F983" s="6" t="n"/>
      <c r="G983" s="6" t="n"/>
      <c r="H983" s="6" t="n"/>
      <c r="I983" s="6">
        <f>IFERROR(IF(I983="",""&amp;VLOOKUP(B983,'Lists &amp; Settings'!$A$3:$D$200,4,FALSE),I983),"")</f>
        <v/>
      </c>
      <c r="J983" s="16" t="n"/>
      <c r="K983" s="17" t="n"/>
      <c r="L983" s="8">
        <f>IFERROR(IF(COUNTIF(A983:K983,"&lt;&gt;")=0,"",K983-TODAY()),"")</f>
        <v/>
      </c>
      <c r="M983" s="6">
        <f>IFERROR(IF(COUNTIF(A983:K983,"&lt;&gt;")=0,"",IF(K983&lt;TODAY(),"Expired",IF(K983&lt;=TODAY()+'Lists &amp; Settings'!$B$10,"Expiring Soon","OK"))),"" )</f>
        <v/>
      </c>
      <c r="N983" s="8">
        <f>IFERROR(IF(COUNTIF(A983:K983,"&lt;&gt;")=0,"", H983-SUMIFS(StockOut!$E:$E,StockOut!$B:$B,B983,StockOut!$C:$C,E983)), "" )</f>
        <v/>
      </c>
      <c r="O983" s="16">
        <f>IFERROR(IF(N983="","",N983*J983),"")</f>
        <v/>
      </c>
      <c r="P983" s="6" t="n"/>
    </row>
    <row r="984">
      <c r="A984" s="17" t="n"/>
      <c r="B984" s="6" t="n"/>
      <c r="C984" s="6">
        <f>IFERROR(VLOOKUP(B984,'Lists &amp; Settings'!$A$3:$D$200,2,FALSE),"")</f>
        <v/>
      </c>
      <c r="D984" s="6">
        <f>IFERROR(VLOOKUP(B984,'Lists &amp; Settings'!$A$3:$D$200,3,FALSE),"")</f>
        <v/>
      </c>
      <c r="E984" s="6" t="n"/>
      <c r="F984" s="6" t="n"/>
      <c r="G984" s="6" t="n"/>
      <c r="H984" s="6" t="n"/>
      <c r="I984" s="6">
        <f>IFERROR(IF(I984="",""&amp;VLOOKUP(B984,'Lists &amp; Settings'!$A$3:$D$200,4,FALSE),I984),"")</f>
        <v/>
      </c>
      <c r="J984" s="16" t="n"/>
      <c r="K984" s="17" t="n"/>
      <c r="L984" s="8">
        <f>IFERROR(IF(COUNTIF(A984:K984,"&lt;&gt;")=0,"",K984-TODAY()),"")</f>
        <v/>
      </c>
      <c r="M984" s="6">
        <f>IFERROR(IF(COUNTIF(A984:K984,"&lt;&gt;")=0,"",IF(K984&lt;TODAY(),"Expired",IF(K984&lt;=TODAY()+'Lists &amp; Settings'!$B$10,"Expiring Soon","OK"))),"" )</f>
        <v/>
      </c>
      <c r="N984" s="8">
        <f>IFERROR(IF(COUNTIF(A984:K984,"&lt;&gt;")=0,"", H984-SUMIFS(StockOut!$E:$E,StockOut!$B:$B,B984,StockOut!$C:$C,E984)), "" )</f>
        <v/>
      </c>
      <c r="O984" s="16">
        <f>IFERROR(IF(N984="","",N984*J984),"")</f>
        <v/>
      </c>
      <c r="P984" s="6" t="n"/>
    </row>
    <row r="985">
      <c r="A985" s="17" t="n"/>
      <c r="B985" s="6" t="n"/>
      <c r="C985" s="6">
        <f>IFERROR(VLOOKUP(B985,'Lists &amp; Settings'!$A$3:$D$200,2,FALSE),"")</f>
        <v/>
      </c>
      <c r="D985" s="6">
        <f>IFERROR(VLOOKUP(B985,'Lists &amp; Settings'!$A$3:$D$200,3,FALSE),"")</f>
        <v/>
      </c>
      <c r="E985" s="6" t="n"/>
      <c r="F985" s="6" t="n"/>
      <c r="G985" s="6" t="n"/>
      <c r="H985" s="6" t="n"/>
      <c r="I985" s="6">
        <f>IFERROR(IF(I985="",""&amp;VLOOKUP(B985,'Lists &amp; Settings'!$A$3:$D$200,4,FALSE),I985),"")</f>
        <v/>
      </c>
      <c r="J985" s="16" t="n"/>
      <c r="K985" s="17" t="n"/>
      <c r="L985" s="8">
        <f>IFERROR(IF(COUNTIF(A985:K985,"&lt;&gt;")=0,"",K985-TODAY()),"")</f>
        <v/>
      </c>
      <c r="M985" s="6">
        <f>IFERROR(IF(COUNTIF(A985:K985,"&lt;&gt;")=0,"",IF(K985&lt;TODAY(),"Expired",IF(K985&lt;=TODAY()+'Lists &amp; Settings'!$B$10,"Expiring Soon","OK"))),"" )</f>
        <v/>
      </c>
      <c r="N985" s="8">
        <f>IFERROR(IF(COUNTIF(A985:K985,"&lt;&gt;")=0,"", H985-SUMIFS(StockOut!$E:$E,StockOut!$B:$B,B985,StockOut!$C:$C,E985)), "" )</f>
        <v/>
      </c>
      <c r="O985" s="16">
        <f>IFERROR(IF(N985="","",N985*J985),"")</f>
        <v/>
      </c>
      <c r="P985" s="6" t="n"/>
    </row>
    <row r="986">
      <c r="A986" s="17" t="n"/>
      <c r="B986" s="6" t="n"/>
      <c r="C986" s="6">
        <f>IFERROR(VLOOKUP(B986,'Lists &amp; Settings'!$A$3:$D$200,2,FALSE),"")</f>
        <v/>
      </c>
      <c r="D986" s="6">
        <f>IFERROR(VLOOKUP(B986,'Lists &amp; Settings'!$A$3:$D$200,3,FALSE),"")</f>
        <v/>
      </c>
      <c r="E986" s="6" t="n"/>
      <c r="F986" s="6" t="n"/>
      <c r="G986" s="6" t="n"/>
      <c r="H986" s="6" t="n"/>
      <c r="I986" s="6">
        <f>IFERROR(IF(I986="",""&amp;VLOOKUP(B986,'Lists &amp; Settings'!$A$3:$D$200,4,FALSE),I986),"")</f>
        <v/>
      </c>
      <c r="J986" s="16" t="n"/>
      <c r="K986" s="17" t="n"/>
      <c r="L986" s="8">
        <f>IFERROR(IF(COUNTIF(A986:K986,"&lt;&gt;")=0,"",K986-TODAY()),"")</f>
        <v/>
      </c>
      <c r="M986" s="6">
        <f>IFERROR(IF(COUNTIF(A986:K986,"&lt;&gt;")=0,"",IF(K986&lt;TODAY(),"Expired",IF(K986&lt;=TODAY()+'Lists &amp; Settings'!$B$10,"Expiring Soon","OK"))),"" )</f>
        <v/>
      </c>
      <c r="N986" s="8">
        <f>IFERROR(IF(COUNTIF(A986:K986,"&lt;&gt;")=0,"", H986-SUMIFS(StockOut!$E:$E,StockOut!$B:$B,B986,StockOut!$C:$C,E986)), "" )</f>
        <v/>
      </c>
      <c r="O986" s="16">
        <f>IFERROR(IF(N986="","",N986*J986),"")</f>
        <v/>
      </c>
      <c r="P986" s="6" t="n"/>
    </row>
    <row r="987">
      <c r="A987" s="17" t="n"/>
      <c r="B987" s="6" t="n"/>
      <c r="C987" s="6">
        <f>IFERROR(VLOOKUP(B987,'Lists &amp; Settings'!$A$3:$D$200,2,FALSE),"")</f>
        <v/>
      </c>
      <c r="D987" s="6">
        <f>IFERROR(VLOOKUP(B987,'Lists &amp; Settings'!$A$3:$D$200,3,FALSE),"")</f>
        <v/>
      </c>
      <c r="E987" s="6" t="n"/>
      <c r="F987" s="6" t="n"/>
      <c r="G987" s="6" t="n"/>
      <c r="H987" s="6" t="n"/>
      <c r="I987" s="6">
        <f>IFERROR(IF(I987="",""&amp;VLOOKUP(B987,'Lists &amp; Settings'!$A$3:$D$200,4,FALSE),I987),"")</f>
        <v/>
      </c>
      <c r="J987" s="16" t="n"/>
      <c r="K987" s="17" t="n"/>
      <c r="L987" s="8">
        <f>IFERROR(IF(COUNTIF(A987:K987,"&lt;&gt;")=0,"",K987-TODAY()),"")</f>
        <v/>
      </c>
      <c r="M987" s="6">
        <f>IFERROR(IF(COUNTIF(A987:K987,"&lt;&gt;")=0,"",IF(K987&lt;TODAY(),"Expired",IF(K987&lt;=TODAY()+'Lists &amp; Settings'!$B$10,"Expiring Soon","OK"))),"" )</f>
        <v/>
      </c>
      <c r="N987" s="8">
        <f>IFERROR(IF(COUNTIF(A987:K987,"&lt;&gt;")=0,"", H987-SUMIFS(StockOut!$E:$E,StockOut!$B:$B,B987,StockOut!$C:$C,E987)), "" )</f>
        <v/>
      </c>
      <c r="O987" s="16">
        <f>IFERROR(IF(N987="","",N987*J987),"")</f>
        <v/>
      </c>
      <c r="P987" s="6" t="n"/>
    </row>
    <row r="988">
      <c r="A988" s="17" t="n"/>
      <c r="B988" s="6" t="n"/>
      <c r="C988" s="6">
        <f>IFERROR(VLOOKUP(B988,'Lists &amp; Settings'!$A$3:$D$200,2,FALSE),"")</f>
        <v/>
      </c>
      <c r="D988" s="6">
        <f>IFERROR(VLOOKUP(B988,'Lists &amp; Settings'!$A$3:$D$200,3,FALSE),"")</f>
        <v/>
      </c>
      <c r="E988" s="6" t="n"/>
      <c r="F988" s="6" t="n"/>
      <c r="G988" s="6" t="n"/>
      <c r="H988" s="6" t="n"/>
      <c r="I988" s="6">
        <f>IFERROR(IF(I988="",""&amp;VLOOKUP(B988,'Lists &amp; Settings'!$A$3:$D$200,4,FALSE),I988),"")</f>
        <v/>
      </c>
      <c r="J988" s="16" t="n"/>
      <c r="K988" s="17" t="n"/>
      <c r="L988" s="8">
        <f>IFERROR(IF(COUNTIF(A988:K988,"&lt;&gt;")=0,"",K988-TODAY()),"")</f>
        <v/>
      </c>
      <c r="M988" s="6">
        <f>IFERROR(IF(COUNTIF(A988:K988,"&lt;&gt;")=0,"",IF(K988&lt;TODAY(),"Expired",IF(K988&lt;=TODAY()+'Lists &amp; Settings'!$B$10,"Expiring Soon","OK"))),"" )</f>
        <v/>
      </c>
      <c r="N988" s="8">
        <f>IFERROR(IF(COUNTIF(A988:K988,"&lt;&gt;")=0,"", H988-SUMIFS(StockOut!$E:$E,StockOut!$B:$B,B988,StockOut!$C:$C,E988)), "" )</f>
        <v/>
      </c>
      <c r="O988" s="16">
        <f>IFERROR(IF(N988="","",N988*J988),"")</f>
        <v/>
      </c>
      <c r="P988" s="6" t="n"/>
    </row>
    <row r="989">
      <c r="A989" s="17" t="n"/>
      <c r="B989" s="6" t="n"/>
      <c r="C989" s="6">
        <f>IFERROR(VLOOKUP(B989,'Lists &amp; Settings'!$A$3:$D$200,2,FALSE),"")</f>
        <v/>
      </c>
      <c r="D989" s="6">
        <f>IFERROR(VLOOKUP(B989,'Lists &amp; Settings'!$A$3:$D$200,3,FALSE),"")</f>
        <v/>
      </c>
      <c r="E989" s="6" t="n"/>
      <c r="F989" s="6" t="n"/>
      <c r="G989" s="6" t="n"/>
      <c r="H989" s="6" t="n"/>
      <c r="I989" s="6">
        <f>IFERROR(IF(I989="",""&amp;VLOOKUP(B989,'Lists &amp; Settings'!$A$3:$D$200,4,FALSE),I989),"")</f>
        <v/>
      </c>
      <c r="J989" s="16" t="n"/>
      <c r="K989" s="17" t="n"/>
      <c r="L989" s="8">
        <f>IFERROR(IF(COUNTIF(A989:K989,"&lt;&gt;")=0,"",K989-TODAY()),"")</f>
        <v/>
      </c>
      <c r="M989" s="6">
        <f>IFERROR(IF(COUNTIF(A989:K989,"&lt;&gt;")=0,"",IF(K989&lt;TODAY(),"Expired",IF(K989&lt;=TODAY()+'Lists &amp; Settings'!$B$10,"Expiring Soon","OK"))),"" )</f>
        <v/>
      </c>
      <c r="N989" s="8">
        <f>IFERROR(IF(COUNTIF(A989:K989,"&lt;&gt;")=0,"", H989-SUMIFS(StockOut!$E:$E,StockOut!$B:$B,B989,StockOut!$C:$C,E989)), "" )</f>
        <v/>
      </c>
      <c r="O989" s="16">
        <f>IFERROR(IF(N989="","",N989*J989),"")</f>
        <v/>
      </c>
      <c r="P989" s="6" t="n"/>
    </row>
    <row r="990">
      <c r="A990" s="17" t="n"/>
      <c r="B990" s="6" t="n"/>
      <c r="C990" s="6">
        <f>IFERROR(VLOOKUP(B990,'Lists &amp; Settings'!$A$3:$D$200,2,FALSE),"")</f>
        <v/>
      </c>
      <c r="D990" s="6">
        <f>IFERROR(VLOOKUP(B990,'Lists &amp; Settings'!$A$3:$D$200,3,FALSE),"")</f>
        <v/>
      </c>
      <c r="E990" s="6" t="n"/>
      <c r="F990" s="6" t="n"/>
      <c r="G990" s="6" t="n"/>
      <c r="H990" s="6" t="n"/>
      <c r="I990" s="6">
        <f>IFERROR(IF(I990="",""&amp;VLOOKUP(B990,'Lists &amp; Settings'!$A$3:$D$200,4,FALSE),I990),"")</f>
        <v/>
      </c>
      <c r="J990" s="16" t="n"/>
      <c r="K990" s="17" t="n"/>
      <c r="L990" s="8">
        <f>IFERROR(IF(COUNTIF(A990:K990,"&lt;&gt;")=0,"",K990-TODAY()),"")</f>
        <v/>
      </c>
      <c r="M990" s="6">
        <f>IFERROR(IF(COUNTIF(A990:K990,"&lt;&gt;")=0,"",IF(K990&lt;TODAY(),"Expired",IF(K990&lt;=TODAY()+'Lists &amp; Settings'!$B$10,"Expiring Soon","OK"))),"" )</f>
        <v/>
      </c>
      <c r="N990" s="8">
        <f>IFERROR(IF(COUNTIF(A990:K990,"&lt;&gt;")=0,"", H990-SUMIFS(StockOut!$E:$E,StockOut!$B:$B,B990,StockOut!$C:$C,E990)), "" )</f>
        <v/>
      </c>
      <c r="O990" s="16">
        <f>IFERROR(IF(N990="","",N990*J990),"")</f>
        <v/>
      </c>
      <c r="P990" s="6" t="n"/>
    </row>
    <row r="991">
      <c r="A991" s="17" t="n"/>
      <c r="B991" s="6" t="n"/>
      <c r="C991" s="6">
        <f>IFERROR(VLOOKUP(B991,'Lists &amp; Settings'!$A$3:$D$200,2,FALSE),"")</f>
        <v/>
      </c>
      <c r="D991" s="6">
        <f>IFERROR(VLOOKUP(B991,'Lists &amp; Settings'!$A$3:$D$200,3,FALSE),"")</f>
        <v/>
      </c>
      <c r="E991" s="6" t="n"/>
      <c r="F991" s="6" t="n"/>
      <c r="G991" s="6" t="n"/>
      <c r="H991" s="6" t="n"/>
      <c r="I991" s="6">
        <f>IFERROR(IF(I991="",""&amp;VLOOKUP(B991,'Lists &amp; Settings'!$A$3:$D$200,4,FALSE),I991),"")</f>
        <v/>
      </c>
      <c r="J991" s="16" t="n"/>
      <c r="K991" s="17" t="n"/>
      <c r="L991" s="8">
        <f>IFERROR(IF(COUNTIF(A991:K991,"&lt;&gt;")=0,"",K991-TODAY()),"")</f>
        <v/>
      </c>
      <c r="M991" s="6">
        <f>IFERROR(IF(COUNTIF(A991:K991,"&lt;&gt;")=0,"",IF(K991&lt;TODAY(),"Expired",IF(K991&lt;=TODAY()+'Lists &amp; Settings'!$B$10,"Expiring Soon","OK"))),"" )</f>
        <v/>
      </c>
      <c r="N991" s="8">
        <f>IFERROR(IF(COUNTIF(A991:K991,"&lt;&gt;")=0,"", H991-SUMIFS(StockOut!$E:$E,StockOut!$B:$B,B991,StockOut!$C:$C,E991)), "" )</f>
        <v/>
      </c>
      <c r="O991" s="16">
        <f>IFERROR(IF(N991="","",N991*J991),"")</f>
        <v/>
      </c>
      <c r="P991" s="6" t="n"/>
    </row>
    <row r="992">
      <c r="A992" s="17" t="n"/>
      <c r="B992" s="6" t="n"/>
      <c r="C992" s="6">
        <f>IFERROR(VLOOKUP(B992,'Lists &amp; Settings'!$A$3:$D$200,2,FALSE),"")</f>
        <v/>
      </c>
      <c r="D992" s="6">
        <f>IFERROR(VLOOKUP(B992,'Lists &amp; Settings'!$A$3:$D$200,3,FALSE),"")</f>
        <v/>
      </c>
      <c r="E992" s="6" t="n"/>
      <c r="F992" s="6" t="n"/>
      <c r="G992" s="6" t="n"/>
      <c r="H992" s="6" t="n"/>
      <c r="I992" s="6">
        <f>IFERROR(IF(I992="",""&amp;VLOOKUP(B992,'Lists &amp; Settings'!$A$3:$D$200,4,FALSE),I992),"")</f>
        <v/>
      </c>
      <c r="J992" s="16" t="n"/>
      <c r="K992" s="17" t="n"/>
      <c r="L992" s="8">
        <f>IFERROR(IF(COUNTIF(A992:K992,"&lt;&gt;")=0,"",K992-TODAY()),"")</f>
        <v/>
      </c>
      <c r="M992" s="6">
        <f>IFERROR(IF(COUNTIF(A992:K992,"&lt;&gt;")=0,"",IF(K992&lt;TODAY(),"Expired",IF(K992&lt;=TODAY()+'Lists &amp; Settings'!$B$10,"Expiring Soon","OK"))),"" )</f>
        <v/>
      </c>
      <c r="N992" s="8">
        <f>IFERROR(IF(COUNTIF(A992:K992,"&lt;&gt;")=0,"", H992-SUMIFS(StockOut!$E:$E,StockOut!$B:$B,B992,StockOut!$C:$C,E992)), "" )</f>
        <v/>
      </c>
      <c r="O992" s="16">
        <f>IFERROR(IF(N992="","",N992*J992),"")</f>
        <v/>
      </c>
      <c r="P992" s="6" t="n"/>
    </row>
    <row r="993">
      <c r="A993" s="17" t="n"/>
      <c r="B993" s="6" t="n"/>
      <c r="C993" s="6">
        <f>IFERROR(VLOOKUP(B993,'Lists &amp; Settings'!$A$3:$D$200,2,FALSE),"")</f>
        <v/>
      </c>
      <c r="D993" s="6">
        <f>IFERROR(VLOOKUP(B993,'Lists &amp; Settings'!$A$3:$D$200,3,FALSE),"")</f>
        <v/>
      </c>
      <c r="E993" s="6" t="n"/>
      <c r="F993" s="6" t="n"/>
      <c r="G993" s="6" t="n"/>
      <c r="H993" s="6" t="n"/>
      <c r="I993" s="6">
        <f>IFERROR(IF(I993="",""&amp;VLOOKUP(B993,'Lists &amp; Settings'!$A$3:$D$200,4,FALSE),I993),"")</f>
        <v/>
      </c>
      <c r="J993" s="16" t="n"/>
      <c r="K993" s="17" t="n"/>
      <c r="L993" s="8">
        <f>IFERROR(IF(COUNTIF(A993:K993,"&lt;&gt;")=0,"",K993-TODAY()),"")</f>
        <v/>
      </c>
      <c r="M993" s="6">
        <f>IFERROR(IF(COUNTIF(A993:K993,"&lt;&gt;")=0,"",IF(K993&lt;TODAY(),"Expired",IF(K993&lt;=TODAY()+'Lists &amp; Settings'!$B$10,"Expiring Soon","OK"))),"" )</f>
        <v/>
      </c>
      <c r="N993" s="8">
        <f>IFERROR(IF(COUNTIF(A993:K993,"&lt;&gt;")=0,"", H993-SUMIFS(StockOut!$E:$E,StockOut!$B:$B,B993,StockOut!$C:$C,E993)), "" )</f>
        <v/>
      </c>
      <c r="O993" s="16">
        <f>IFERROR(IF(N993="","",N993*J993),"")</f>
        <v/>
      </c>
      <c r="P993" s="6" t="n"/>
    </row>
    <row r="994">
      <c r="A994" s="17" t="n"/>
      <c r="B994" s="6" t="n"/>
      <c r="C994" s="6">
        <f>IFERROR(VLOOKUP(B994,'Lists &amp; Settings'!$A$3:$D$200,2,FALSE),"")</f>
        <v/>
      </c>
      <c r="D994" s="6">
        <f>IFERROR(VLOOKUP(B994,'Lists &amp; Settings'!$A$3:$D$200,3,FALSE),"")</f>
        <v/>
      </c>
      <c r="E994" s="6" t="n"/>
      <c r="F994" s="6" t="n"/>
      <c r="G994" s="6" t="n"/>
      <c r="H994" s="6" t="n"/>
      <c r="I994" s="6">
        <f>IFERROR(IF(I994="",""&amp;VLOOKUP(B994,'Lists &amp; Settings'!$A$3:$D$200,4,FALSE),I994),"")</f>
        <v/>
      </c>
      <c r="J994" s="16" t="n"/>
      <c r="K994" s="17" t="n"/>
      <c r="L994" s="8">
        <f>IFERROR(IF(COUNTIF(A994:K994,"&lt;&gt;")=0,"",K994-TODAY()),"")</f>
        <v/>
      </c>
      <c r="M994" s="6">
        <f>IFERROR(IF(COUNTIF(A994:K994,"&lt;&gt;")=0,"",IF(K994&lt;TODAY(),"Expired",IF(K994&lt;=TODAY()+'Lists &amp; Settings'!$B$10,"Expiring Soon","OK"))),"" )</f>
        <v/>
      </c>
      <c r="N994" s="8">
        <f>IFERROR(IF(COUNTIF(A994:K994,"&lt;&gt;")=0,"", H994-SUMIFS(StockOut!$E:$E,StockOut!$B:$B,B994,StockOut!$C:$C,E994)), "" )</f>
        <v/>
      </c>
      <c r="O994" s="16">
        <f>IFERROR(IF(N994="","",N994*J994),"")</f>
        <v/>
      </c>
      <c r="P994" s="6" t="n"/>
    </row>
    <row r="995">
      <c r="A995" s="17" t="n"/>
      <c r="B995" s="6" t="n"/>
      <c r="C995" s="6">
        <f>IFERROR(VLOOKUP(B995,'Lists &amp; Settings'!$A$3:$D$200,2,FALSE),"")</f>
        <v/>
      </c>
      <c r="D995" s="6">
        <f>IFERROR(VLOOKUP(B995,'Lists &amp; Settings'!$A$3:$D$200,3,FALSE),"")</f>
        <v/>
      </c>
      <c r="E995" s="6" t="n"/>
      <c r="F995" s="6" t="n"/>
      <c r="G995" s="6" t="n"/>
      <c r="H995" s="6" t="n"/>
      <c r="I995" s="6">
        <f>IFERROR(IF(I995="",""&amp;VLOOKUP(B995,'Lists &amp; Settings'!$A$3:$D$200,4,FALSE),I995),"")</f>
        <v/>
      </c>
      <c r="J995" s="16" t="n"/>
      <c r="K995" s="17" t="n"/>
      <c r="L995" s="8">
        <f>IFERROR(IF(COUNTIF(A995:K995,"&lt;&gt;")=0,"",K995-TODAY()),"")</f>
        <v/>
      </c>
      <c r="M995" s="6">
        <f>IFERROR(IF(COUNTIF(A995:K995,"&lt;&gt;")=0,"",IF(K995&lt;TODAY(),"Expired",IF(K995&lt;=TODAY()+'Lists &amp; Settings'!$B$10,"Expiring Soon","OK"))),"" )</f>
        <v/>
      </c>
      <c r="N995" s="8">
        <f>IFERROR(IF(COUNTIF(A995:K995,"&lt;&gt;")=0,"", H995-SUMIFS(StockOut!$E:$E,StockOut!$B:$B,B995,StockOut!$C:$C,E995)), "" )</f>
        <v/>
      </c>
      <c r="O995" s="16">
        <f>IFERROR(IF(N995="","",N995*J995),"")</f>
        <v/>
      </c>
      <c r="P995" s="6" t="n"/>
    </row>
    <row r="996">
      <c r="A996" s="17" t="n"/>
      <c r="B996" s="6" t="n"/>
      <c r="C996" s="6">
        <f>IFERROR(VLOOKUP(B996,'Lists &amp; Settings'!$A$3:$D$200,2,FALSE),"")</f>
        <v/>
      </c>
      <c r="D996" s="6">
        <f>IFERROR(VLOOKUP(B996,'Lists &amp; Settings'!$A$3:$D$200,3,FALSE),"")</f>
        <v/>
      </c>
      <c r="E996" s="6" t="n"/>
      <c r="F996" s="6" t="n"/>
      <c r="G996" s="6" t="n"/>
      <c r="H996" s="6" t="n"/>
      <c r="I996" s="6">
        <f>IFERROR(IF(I996="",""&amp;VLOOKUP(B996,'Lists &amp; Settings'!$A$3:$D$200,4,FALSE),I996),"")</f>
        <v/>
      </c>
      <c r="J996" s="16" t="n"/>
      <c r="K996" s="17" t="n"/>
      <c r="L996" s="8">
        <f>IFERROR(IF(COUNTIF(A996:K996,"&lt;&gt;")=0,"",K996-TODAY()),"")</f>
        <v/>
      </c>
      <c r="M996" s="6">
        <f>IFERROR(IF(COUNTIF(A996:K996,"&lt;&gt;")=0,"",IF(K996&lt;TODAY(),"Expired",IF(K996&lt;=TODAY()+'Lists &amp; Settings'!$B$10,"Expiring Soon","OK"))),"" )</f>
        <v/>
      </c>
      <c r="N996" s="8">
        <f>IFERROR(IF(COUNTIF(A996:K996,"&lt;&gt;")=0,"", H996-SUMIFS(StockOut!$E:$E,StockOut!$B:$B,B996,StockOut!$C:$C,E996)), "" )</f>
        <v/>
      </c>
      <c r="O996" s="16">
        <f>IFERROR(IF(N996="","",N996*J996),"")</f>
        <v/>
      </c>
      <c r="P996" s="6" t="n"/>
    </row>
    <row r="997">
      <c r="A997" s="17" t="n"/>
      <c r="B997" s="6" t="n"/>
      <c r="C997" s="6">
        <f>IFERROR(VLOOKUP(B997,'Lists &amp; Settings'!$A$3:$D$200,2,FALSE),"")</f>
        <v/>
      </c>
      <c r="D997" s="6">
        <f>IFERROR(VLOOKUP(B997,'Lists &amp; Settings'!$A$3:$D$200,3,FALSE),"")</f>
        <v/>
      </c>
      <c r="E997" s="6" t="n"/>
      <c r="F997" s="6" t="n"/>
      <c r="G997" s="6" t="n"/>
      <c r="H997" s="6" t="n"/>
      <c r="I997" s="6">
        <f>IFERROR(IF(I997="",""&amp;VLOOKUP(B997,'Lists &amp; Settings'!$A$3:$D$200,4,FALSE),I997),"")</f>
        <v/>
      </c>
      <c r="J997" s="16" t="n"/>
      <c r="K997" s="17" t="n"/>
      <c r="L997" s="8">
        <f>IFERROR(IF(COUNTIF(A997:K997,"&lt;&gt;")=0,"",K997-TODAY()),"")</f>
        <v/>
      </c>
      <c r="M997" s="6">
        <f>IFERROR(IF(COUNTIF(A997:K997,"&lt;&gt;")=0,"",IF(K997&lt;TODAY(),"Expired",IF(K997&lt;=TODAY()+'Lists &amp; Settings'!$B$10,"Expiring Soon","OK"))),"" )</f>
        <v/>
      </c>
      <c r="N997" s="8">
        <f>IFERROR(IF(COUNTIF(A997:K997,"&lt;&gt;")=0,"", H997-SUMIFS(StockOut!$E:$E,StockOut!$B:$B,B997,StockOut!$C:$C,E997)), "" )</f>
        <v/>
      </c>
      <c r="O997" s="16">
        <f>IFERROR(IF(N997="","",N997*J997),"")</f>
        <v/>
      </c>
      <c r="P997" s="6" t="n"/>
    </row>
    <row r="998">
      <c r="A998" s="17" t="n"/>
      <c r="B998" s="6" t="n"/>
      <c r="C998" s="6">
        <f>IFERROR(VLOOKUP(B998,'Lists &amp; Settings'!$A$3:$D$200,2,FALSE),"")</f>
        <v/>
      </c>
      <c r="D998" s="6">
        <f>IFERROR(VLOOKUP(B998,'Lists &amp; Settings'!$A$3:$D$200,3,FALSE),"")</f>
        <v/>
      </c>
      <c r="E998" s="6" t="n"/>
      <c r="F998" s="6" t="n"/>
      <c r="G998" s="6" t="n"/>
      <c r="H998" s="6" t="n"/>
      <c r="I998" s="6">
        <f>IFERROR(IF(I998="",""&amp;VLOOKUP(B998,'Lists &amp; Settings'!$A$3:$D$200,4,FALSE),I998),"")</f>
        <v/>
      </c>
      <c r="J998" s="16" t="n"/>
      <c r="K998" s="17" t="n"/>
      <c r="L998" s="8">
        <f>IFERROR(IF(COUNTIF(A998:K998,"&lt;&gt;")=0,"",K998-TODAY()),"")</f>
        <v/>
      </c>
      <c r="M998" s="6">
        <f>IFERROR(IF(COUNTIF(A998:K998,"&lt;&gt;")=0,"",IF(K998&lt;TODAY(),"Expired",IF(K998&lt;=TODAY()+'Lists &amp; Settings'!$B$10,"Expiring Soon","OK"))),"" )</f>
        <v/>
      </c>
      <c r="N998" s="8">
        <f>IFERROR(IF(COUNTIF(A998:K998,"&lt;&gt;")=0,"", H998-SUMIFS(StockOut!$E:$E,StockOut!$B:$B,B998,StockOut!$C:$C,E998)), "" )</f>
        <v/>
      </c>
      <c r="O998" s="16">
        <f>IFERROR(IF(N998="","",N998*J998),"")</f>
        <v/>
      </c>
      <c r="P998" s="6" t="n"/>
    </row>
    <row r="999">
      <c r="A999" s="17" t="n"/>
      <c r="B999" s="6" t="n"/>
      <c r="C999" s="6">
        <f>IFERROR(VLOOKUP(B999,'Lists &amp; Settings'!$A$3:$D$200,2,FALSE),"")</f>
        <v/>
      </c>
      <c r="D999" s="6">
        <f>IFERROR(VLOOKUP(B999,'Lists &amp; Settings'!$A$3:$D$200,3,FALSE),"")</f>
        <v/>
      </c>
      <c r="E999" s="6" t="n"/>
      <c r="F999" s="6" t="n"/>
      <c r="G999" s="6" t="n"/>
      <c r="H999" s="6" t="n"/>
      <c r="I999" s="6">
        <f>IFERROR(IF(I999="",""&amp;VLOOKUP(B999,'Lists &amp; Settings'!$A$3:$D$200,4,FALSE),I999),"")</f>
        <v/>
      </c>
      <c r="J999" s="16" t="n"/>
      <c r="K999" s="17" t="n"/>
      <c r="L999" s="8">
        <f>IFERROR(IF(COUNTIF(A999:K999,"&lt;&gt;")=0,"",K999-TODAY()),"")</f>
        <v/>
      </c>
      <c r="M999" s="6">
        <f>IFERROR(IF(COUNTIF(A999:K999,"&lt;&gt;")=0,"",IF(K999&lt;TODAY(),"Expired",IF(K999&lt;=TODAY()+'Lists &amp; Settings'!$B$10,"Expiring Soon","OK"))),"" )</f>
        <v/>
      </c>
      <c r="N999" s="8">
        <f>IFERROR(IF(COUNTIF(A999:K999,"&lt;&gt;")=0,"", H999-SUMIFS(StockOut!$E:$E,StockOut!$B:$B,B999,StockOut!$C:$C,E999)), "" )</f>
        <v/>
      </c>
      <c r="O999" s="16">
        <f>IFERROR(IF(N999="","",N999*J999),"")</f>
        <v/>
      </c>
      <c r="P999" s="6" t="n"/>
    </row>
    <row r="1000">
      <c r="A1000" s="17" t="n"/>
      <c r="B1000" s="6" t="n"/>
      <c r="C1000" s="6">
        <f>IFERROR(VLOOKUP(B1000,'Lists &amp; Settings'!$A$3:$D$200,2,FALSE),"")</f>
        <v/>
      </c>
      <c r="D1000" s="6">
        <f>IFERROR(VLOOKUP(B1000,'Lists &amp; Settings'!$A$3:$D$200,3,FALSE),"")</f>
        <v/>
      </c>
      <c r="E1000" s="6" t="n"/>
      <c r="F1000" s="6" t="n"/>
      <c r="G1000" s="6" t="n"/>
      <c r="H1000" s="6" t="n"/>
      <c r="I1000" s="6">
        <f>IFERROR(IF(I1000="",""&amp;VLOOKUP(B1000,'Lists &amp; Settings'!$A$3:$D$200,4,FALSE),I1000),"")</f>
        <v/>
      </c>
      <c r="J1000" s="16" t="n"/>
      <c r="K1000" s="17" t="n"/>
      <c r="L1000" s="8">
        <f>IFERROR(IF(COUNTIF(A1000:K1000,"&lt;&gt;")=0,"",K1000-TODAY()),"")</f>
        <v/>
      </c>
      <c r="M1000" s="6">
        <f>IFERROR(IF(COUNTIF(A1000:K1000,"&lt;&gt;")=0,"",IF(K1000&lt;TODAY(),"Expired",IF(K1000&lt;=TODAY()+'Lists &amp; Settings'!$B$10,"Expiring Soon","OK"))),"" )</f>
        <v/>
      </c>
      <c r="N1000" s="8">
        <f>IFERROR(IF(COUNTIF(A1000:K1000,"&lt;&gt;")=0,"", H1000-SUMIFS(StockOut!$E:$E,StockOut!$B:$B,B1000,StockOut!$C:$C,E1000)), "" )</f>
        <v/>
      </c>
      <c r="O1000" s="16">
        <f>IFERROR(IF(N1000="","",N1000*J1000),"")</f>
        <v/>
      </c>
      <c r="P1000" s="6" t="n"/>
    </row>
  </sheetData>
  <conditionalFormatting sqref="M8:M1000">
    <cfRule type="expression" priority="1" dxfId="0">
      <formula>$M8="Expired"</formula>
    </cfRule>
    <cfRule type="expression" priority="2" dxfId="1">
      <formula>$M8="Expiring Soon"</formula>
    </cfRule>
    <cfRule type="expression" priority="3" dxfId="2">
      <formula>$M8="OK"</formula>
    </cfRule>
  </conditionalFormatting>
  <dataValidations count="4">
    <dataValidation sqref="B8:B1000" showErrorMessage="1" showDropDown="1" showInputMessage="1" allowBlank="0" type="list">
      <formula1>='Lists &amp; Settings'!$A$3:$A$6</formula1>
    </dataValidation>
    <dataValidation sqref="F8:F1000" showErrorMessage="1" showDropDown="1" showInputMessage="1" allowBlank="1" type="list">
      <formula1>='Lists &amp; Settings'!$F$3:$F$5</formula1>
    </dataValidation>
    <dataValidation sqref="G8:G1000" showErrorMessage="1" showDropDown="1" showInputMessage="1" allowBlank="1" type="list">
      <formula1>='Lists &amp; Settings'!$H$3:$H$6</formula1>
    </dataValidation>
    <dataValidation sqref="I8:I1000" showErrorMessage="1" showDropDown="1" showInputMessage="1" allowBlank="1" type="list">
      <formula1>='Lists &amp; Settings'!$J$3:$J$7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3:F1000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16" customWidth="1" min="3" max="3"/>
    <col width="18" customWidth="1" min="4" max="4"/>
    <col width="10" customWidth="1" min="5" max="5"/>
    <col width="40" customWidth="1" min="6" max="6"/>
  </cols>
  <sheetData>
    <row r="3">
      <c r="A3" s="4" t="inlineStr">
        <is>
          <t>Date</t>
        </is>
      </c>
      <c r="B3" s="4" t="inlineStr">
        <is>
          <t>Item</t>
        </is>
      </c>
      <c r="C3" s="4" t="inlineStr">
        <is>
          <t>Batch/Lot</t>
        </is>
      </c>
      <c r="D3" s="4" t="inlineStr">
        <is>
          <t>Location</t>
        </is>
      </c>
      <c r="E3" s="4" t="inlineStr">
        <is>
          <t>Qty Out</t>
        </is>
      </c>
      <c r="F3" s="4" t="inlineStr">
        <is>
          <t>Reason/Notes</t>
        </is>
      </c>
    </row>
    <row r="4">
      <c r="A4" s="14" t="n">
        <v>45823</v>
      </c>
      <c r="B4" s="6" t="inlineStr">
        <is>
          <t>Hair Dye Tube 60ml</t>
        </is>
      </c>
      <c r="C4" s="6" t="inlineStr">
        <is>
          <t>LOT-D555</t>
        </is>
      </c>
      <c r="D4" s="6" t="inlineStr">
        <is>
          <t>Color Bar</t>
        </is>
      </c>
      <c r="E4" s="8" t="n">
        <v>10</v>
      </c>
      <c r="F4" s="6" t="inlineStr">
        <is>
          <t>Client services</t>
        </is>
      </c>
    </row>
    <row r="5">
      <c r="A5" s="17" t="n"/>
      <c r="B5" s="6" t="n"/>
      <c r="C5" s="6" t="n"/>
      <c r="D5" s="6" t="n"/>
      <c r="E5" s="8" t="n"/>
      <c r="F5" s="6" t="n"/>
    </row>
    <row r="6">
      <c r="A6" s="17" t="n"/>
      <c r="B6" s="6" t="n"/>
      <c r="C6" s="6" t="n"/>
      <c r="D6" s="6" t="n"/>
      <c r="E6" s="8" t="n"/>
      <c r="F6" s="6" t="n"/>
    </row>
    <row r="7">
      <c r="A7" s="17" t="n"/>
      <c r="B7" s="6" t="n"/>
      <c r="C7" s="6" t="n"/>
      <c r="D7" s="6" t="n"/>
      <c r="E7" s="8" t="n"/>
      <c r="F7" s="6" t="n"/>
    </row>
    <row r="8">
      <c r="A8" s="17" t="n"/>
      <c r="B8" s="6" t="n"/>
      <c r="C8" s="6" t="n"/>
      <c r="D8" s="6" t="n"/>
      <c r="E8" s="8" t="n"/>
      <c r="F8" s="6" t="n"/>
    </row>
    <row r="9">
      <c r="A9" s="17" t="n"/>
      <c r="B9" s="6" t="n"/>
      <c r="C9" s="6" t="n"/>
      <c r="D9" s="6" t="n"/>
      <c r="E9" s="8" t="n"/>
      <c r="F9" s="6" t="n"/>
    </row>
    <row r="10">
      <c r="A10" s="17" t="n"/>
      <c r="B10" s="6" t="n"/>
      <c r="C10" s="6" t="n"/>
      <c r="D10" s="6" t="n"/>
      <c r="E10" s="8" t="n"/>
      <c r="F10" s="6" t="n"/>
    </row>
    <row r="11">
      <c r="A11" s="17" t="n"/>
      <c r="B11" s="6" t="n"/>
      <c r="C11" s="6" t="n"/>
      <c r="D11" s="6" t="n"/>
      <c r="E11" s="8" t="n"/>
      <c r="F11" s="6" t="n"/>
    </row>
    <row r="12">
      <c r="A12" s="17" t="n"/>
      <c r="B12" s="6" t="n"/>
      <c r="C12" s="6" t="n"/>
      <c r="D12" s="6" t="n"/>
      <c r="E12" s="8" t="n"/>
      <c r="F12" s="6" t="n"/>
    </row>
    <row r="13">
      <c r="A13" s="17" t="n"/>
      <c r="B13" s="6" t="n"/>
      <c r="C13" s="6" t="n"/>
      <c r="D13" s="6" t="n"/>
      <c r="E13" s="8" t="n"/>
      <c r="F13" s="6" t="n"/>
    </row>
    <row r="14">
      <c r="A14" s="17" t="n"/>
      <c r="B14" s="6" t="n"/>
      <c r="C14" s="6" t="n"/>
      <c r="D14" s="6" t="n"/>
      <c r="E14" s="8" t="n"/>
      <c r="F14" s="6" t="n"/>
    </row>
    <row r="15">
      <c r="A15" s="17" t="n"/>
      <c r="B15" s="6" t="n"/>
      <c r="C15" s="6" t="n"/>
      <c r="D15" s="6" t="n"/>
      <c r="E15" s="8" t="n"/>
      <c r="F15" s="6" t="n"/>
    </row>
    <row r="16">
      <c r="A16" s="17" t="n"/>
      <c r="B16" s="6" t="n"/>
      <c r="C16" s="6" t="n"/>
      <c r="D16" s="6" t="n"/>
      <c r="E16" s="8" t="n"/>
      <c r="F16" s="6" t="n"/>
    </row>
    <row r="17">
      <c r="A17" s="17" t="n"/>
      <c r="B17" s="6" t="n"/>
      <c r="C17" s="6" t="n"/>
      <c r="D17" s="6" t="n"/>
      <c r="E17" s="8" t="n"/>
      <c r="F17" s="6" t="n"/>
    </row>
    <row r="18">
      <c r="A18" s="17" t="n"/>
      <c r="B18" s="6" t="n"/>
      <c r="C18" s="6" t="n"/>
      <c r="D18" s="6" t="n"/>
      <c r="E18" s="8" t="n"/>
      <c r="F18" s="6" t="n"/>
    </row>
    <row r="19">
      <c r="A19" s="17" t="n"/>
      <c r="B19" s="6" t="n"/>
      <c r="C19" s="6" t="n"/>
      <c r="D19" s="6" t="n"/>
      <c r="E19" s="8" t="n"/>
      <c r="F19" s="6" t="n"/>
    </row>
    <row r="20">
      <c r="A20" s="17" t="n"/>
      <c r="B20" s="6" t="n"/>
      <c r="C20" s="6" t="n"/>
      <c r="D20" s="6" t="n"/>
      <c r="E20" s="8" t="n"/>
      <c r="F20" s="6" t="n"/>
    </row>
    <row r="21">
      <c r="A21" s="17" t="n"/>
      <c r="B21" s="6" t="n"/>
      <c r="C21" s="6" t="n"/>
      <c r="D21" s="6" t="n"/>
      <c r="E21" s="8" t="n"/>
      <c r="F21" s="6" t="n"/>
    </row>
    <row r="22">
      <c r="A22" s="17" t="n"/>
      <c r="B22" s="6" t="n"/>
      <c r="C22" s="6" t="n"/>
      <c r="D22" s="6" t="n"/>
      <c r="E22" s="8" t="n"/>
      <c r="F22" s="6" t="n"/>
    </row>
    <row r="23">
      <c r="A23" s="17" t="n"/>
      <c r="B23" s="6" t="n"/>
      <c r="C23" s="6" t="n"/>
      <c r="D23" s="6" t="n"/>
      <c r="E23" s="8" t="n"/>
      <c r="F23" s="6" t="n"/>
    </row>
    <row r="24">
      <c r="A24" s="17" t="n"/>
      <c r="B24" s="6" t="n"/>
      <c r="C24" s="6" t="n"/>
      <c r="D24" s="6" t="n"/>
      <c r="E24" s="8" t="n"/>
      <c r="F24" s="6" t="n"/>
    </row>
    <row r="25">
      <c r="A25" s="17" t="n"/>
      <c r="B25" s="6" t="n"/>
      <c r="C25" s="6" t="n"/>
      <c r="D25" s="6" t="n"/>
      <c r="E25" s="8" t="n"/>
      <c r="F25" s="6" t="n"/>
    </row>
    <row r="26">
      <c r="A26" s="17" t="n"/>
      <c r="B26" s="6" t="n"/>
      <c r="C26" s="6" t="n"/>
      <c r="D26" s="6" t="n"/>
      <c r="E26" s="8" t="n"/>
      <c r="F26" s="6" t="n"/>
    </row>
    <row r="27">
      <c r="A27" s="17" t="n"/>
      <c r="B27" s="6" t="n"/>
      <c r="C27" s="6" t="n"/>
      <c r="D27" s="6" t="n"/>
      <c r="E27" s="8" t="n"/>
      <c r="F27" s="6" t="n"/>
    </row>
    <row r="28">
      <c r="A28" s="17" t="n"/>
      <c r="B28" s="6" t="n"/>
      <c r="C28" s="6" t="n"/>
      <c r="D28" s="6" t="n"/>
      <c r="E28" s="8" t="n"/>
      <c r="F28" s="6" t="n"/>
    </row>
    <row r="29">
      <c r="A29" s="17" t="n"/>
      <c r="B29" s="6" t="n"/>
      <c r="C29" s="6" t="n"/>
      <c r="D29" s="6" t="n"/>
      <c r="E29" s="8" t="n"/>
      <c r="F29" s="6" t="n"/>
    </row>
    <row r="30">
      <c r="A30" s="17" t="n"/>
      <c r="B30" s="6" t="n"/>
      <c r="C30" s="6" t="n"/>
      <c r="D30" s="6" t="n"/>
      <c r="E30" s="8" t="n"/>
      <c r="F30" s="6" t="n"/>
    </row>
    <row r="31">
      <c r="A31" s="17" t="n"/>
      <c r="B31" s="6" t="n"/>
      <c r="C31" s="6" t="n"/>
      <c r="D31" s="6" t="n"/>
      <c r="E31" s="8" t="n"/>
      <c r="F31" s="6" t="n"/>
    </row>
    <row r="32">
      <c r="A32" s="17" t="n"/>
      <c r="B32" s="6" t="n"/>
      <c r="C32" s="6" t="n"/>
      <c r="D32" s="6" t="n"/>
      <c r="E32" s="8" t="n"/>
      <c r="F32" s="6" t="n"/>
    </row>
    <row r="33">
      <c r="A33" s="17" t="n"/>
      <c r="B33" s="6" t="n"/>
      <c r="C33" s="6" t="n"/>
      <c r="D33" s="6" t="n"/>
      <c r="E33" s="8" t="n"/>
      <c r="F33" s="6" t="n"/>
    </row>
    <row r="34">
      <c r="A34" s="17" t="n"/>
      <c r="B34" s="6" t="n"/>
      <c r="C34" s="6" t="n"/>
      <c r="D34" s="6" t="n"/>
      <c r="E34" s="8" t="n"/>
      <c r="F34" s="6" t="n"/>
    </row>
    <row r="35">
      <c r="A35" s="17" t="n"/>
      <c r="B35" s="6" t="n"/>
      <c r="C35" s="6" t="n"/>
      <c r="D35" s="6" t="n"/>
      <c r="E35" s="8" t="n"/>
      <c r="F35" s="6" t="n"/>
    </row>
    <row r="36">
      <c r="A36" s="17" t="n"/>
      <c r="B36" s="6" t="n"/>
      <c r="C36" s="6" t="n"/>
      <c r="D36" s="6" t="n"/>
      <c r="E36" s="8" t="n"/>
      <c r="F36" s="6" t="n"/>
    </row>
    <row r="37">
      <c r="A37" s="17" t="n"/>
      <c r="B37" s="6" t="n"/>
      <c r="C37" s="6" t="n"/>
      <c r="D37" s="6" t="n"/>
      <c r="E37" s="8" t="n"/>
      <c r="F37" s="6" t="n"/>
    </row>
    <row r="38">
      <c r="A38" s="17" t="n"/>
      <c r="B38" s="6" t="n"/>
      <c r="C38" s="6" t="n"/>
      <c r="D38" s="6" t="n"/>
      <c r="E38" s="8" t="n"/>
      <c r="F38" s="6" t="n"/>
    </row>
    <row r="39">
      <c r="A39" s="17" t="n"/>
      <c r="B39" s="6" t="n"/>
      <c r="C39" s="6" t="n"/>
      <c r="D39" s="6" t="n"/>
      <c r="E39" s="8" t="n"/>
      <c r="F39" s="6" t="n"/>
    </row>
    <row r="40">
      <c r="A40" s="17" t="n"/>
      <c r="B40" s="6" t="n"/>
      <c r="C40" s="6" t="n"/>
      <c r="D40" s="6" t="n"/>
      <c r="E40" s="8" t="n"/>
      <c r="F40" s="6" t="n"/>
    </row>
    <row r="41">
      <c r="A41" s="17" t="n"/>
      <c r="B41" s="6" t="n"/>
      <c r="C41" s="6" t="n"/>
      <c r="D41" s="6" t="n"/>
      <c r="E41" s="8" t="n"/>
      <c r="F41" s="6" t="n"/>
    </row>
    <row r="42">
      <c r="A42" s="17" t="n"/>
      <c r="B42" s="6" t="n"/>
      <c r="C42" s="6" t="n"/>
      <c r="D42" s="6" t="n"/>
      <c r="E42" s="8" t="n"/>
      <c r="F42" s="6" t="n"/>
    </row>
    <row r="43">
      <c r="A43" s="17" t="n"/>
      <c r="B43" s="6" t="n"/>
      <c r="C43" s="6" t="n"/>
      <c r="D43" s="6" t="n"/>
      <c r="E43" s="8" t="n"/>
      <c r="F43" s="6" t="n"/>
    </row>
    <row r="44">
      <c r="A44" s="17" t="n"/>
      <c r="B44" s="6" t="n"/>
      <c r="C44" s="6" t="n"/>
      <c r="D44" s="6" t="n"/>
      <c r="E44" s="8" t="n"/>
      <c r="F44" s="6" t="n"/>
    </row>
    <row r="45">
      <c r="A45" s="17" t="n"/>
      <c r="B45" s="6" t="n"/>
      <c r="C45" s="6" t="n"/>
      <c r="D45" s="6" t="n"/>
      <c r="E45" s="8" t="n"/>
      <c r="F45" s="6" t="n"/>
    </row>
    <row r="46">
      <c r="A46" s="17" t="n"/>
      <c r="B46" s="6" t="n"/>
      <c r="C46" s="6" t="n"/>
      <c r="D46" s="6" t="n"/>
      <c r="E46" s="8" t="n"/>
      <c r="F46" s="6" t="n"/>
    </row>
    <row r="47">
      <c r="A47" s="17" t="n"/>
      <c r="B47" s="6" t="n"/>
      <c r="C47" s="6" t="n"/>
      <c r="D47" s="6" t="n"/>
      <c r="E47" s="8" t="n"/>
      <c r="F47" s="6" t="n"/>
    </row>
    <row r="48">
      <c r="A48" s="17" t="n"/>
      <c r="B48" s="6" t="n"/>
      <c r="C48" s="6" t="n"/>
      <c r="D48" s="6" t="n"/>
      <c r="E48" s="8" t="n"/>
      <c r="F48" s="6" t="n"/>
    </row>
    <row r="49">
      <c r="A49" s="17" t="n"/>
      <c r="B49" s="6" t="n"/>
      <c r="C49" s="6" t="n"/>
      <c r="D49" s="6" t="n"/>
      <c r="E49" s="8" t="n"/>
      <c r="F49" s="6" t="n"/>
    </row>
    <row r="50">
      <c r="A50" s="17" t="n"/>
      <c r="B50" s="6" t="n"/>
      <c r="C50" s="6" t="n"/>
      <c r="D50" s="6" t="n"/>
      <c r="E50" s="8" t="n"/>
      <c r="F50" s="6" t="n"/>
    </row>
    <row r="51">
      <c r="A51" s="17" t="n"/>
      <c r="B51" s="6" t="n"/>
      <c r="C51" s="6" t="n"/>
      <c r="D51" s="6" t="n"/>
      <c r="E51" s="8" t="n"/>
      <c r="F51" s="6" t="n"/>
    </row>
    <row r="52">
      <c r="A52" s="17" t="n"/>
      <c r="B52" s="6" t="n"/>
      <c r="C52" s="6" t="n"/>
      <c r="D52" s="6" t="n"/>
      <c r="E52" s="8" t="n"/>
      <c r="F52" s="6" t="n"/>
    </row>
    <row r="53">
      <c r="A53" s="17" t="n"/>
      <c r="B53" s="6" t="n"/>
      <c r="C53" s="6" t="n"/>
      <c r="D53" s="6" t="n"/>
      <c r="E53" s="8" t="n"/>
      <c r="F53" s="6" t="n"/>
    </row>
    <row r="54">
      <c r="A54" s="17" t="n"/>
      <c r="B54" s="6" t="n"/>
      <c r="C54" s="6" t="n"/>
      <c r="D54" s="6" t="n"/>
      <c r="E54" s="8" t="n"/>
      <c r="F54" s="6" t="n"/>
    </row>
    <row r="55">
      <c r="A55" s="17" t="n"/>
      <c r="B55" s="6" t="n"/>
      <c r="C55" s="6" t="n"/>
      <c r="D55" s="6" t="n"/>
      <c r="E55" s="8" t="n"/>
      <c r="F55" s="6" t="n"/>
    </row>
    <row r="56">
      <c r="A56" s="17" t="n"/>
      <c r="B56" s="6" t="n"/>
      <c r="C56" s="6" t="n"/>
      <c r="D56" s="6" t="n"/>
      <c r="E56" s="8" t="n"/>
      <c r="F56" s="6" t="n"/>
    </row>
    <row r="57">
      <c r="A57" s="17" t="n"/>
      <c r="B57" s="6" t="n"/>
      <c r="C57" s="6" t="n"/>
      <c r="D57" s="6" t="n"/>
      <c r="E57" s="8" t="n"/>
      <c r="F57" s="6" t="n"/>
    </row>
    <row r="58">
      <c r="A58" s="17" t="n"/>
      <c r="B58" s="6" t="n"/>
      <c r="C58" s="6" t="n"/>
      <c r="D58" s="6" t="n"/>
      <c r="E58" s="8" t="n"/>
      <c r="F58" s="6" t="n"/>
    </row>
    <row r="59">
      <c r="A59" s="17" t="n"/>
      <c r="B59" s="6" t="n"/>
      <c r="C59" s="6" t="n"/>
      <c r="D59" s="6" t="n"/>
      <c r="E59" s="8" t="n"/>
      <c r="F59" s="6" t="n"/>
    </row>
    <row r="60">
      <c r="A60" s="17" t="n"/>
      <c r="B60" s="6" t="n"/>
      <c r="C60" s="6" t="n"/>
      <c r="D60" s="6" t="n"/>
      <c r="E60" s="8" t="n"/>
      <c r="F60" s="6" t="n"/>
    </row>
    <row r="61">
      <c r="A61" s="17" t="n"/>
      <c r="B61" s="6" t="n"/>
      <c r="C61" s="6" t="n"/>
      <c r="D61" s="6" t="n"/>
      <c r="E61" s="8" t="n"/>
      <c r="F61" s="6" t="n"/>
    </row>
    <row r="62">
      <c r="A62" s="17" t="n"/>
      <c r="B62" s="6" t="n"/>
      <c r="C62" s="6" t="n"/>
      <c r="D62" s="6" t="n"/>
      <c r="E62" s="8" t="n"/>
      <c r="F62" s="6" t="n"/>
    </row>
    <row r="63">
      <c r="A63" s="17" t="n"/>
      <c r="B63" s="6" t="n"/>
      <c r="C63" s="6" t="n"/>
      <c r="D63" s="6" t="n"/>
      <c r="E63" s="8" t="n"/>
      <c r="F63" s="6" t="n"/>
    </row>
    <row r="64">
      <c r="A64" s="17" t="n"/>
      <c r="B64" s="6" t="n"/>
      <c r="C64" s="6" t="n"/>
      <c r="D64" s="6" t="n"/>
      <c r="E64" s="8" t="n"/>
      <c r="F64" s="6" t="n"/>
    </row>
    <row r="65">
      <c r="A65" s="17" t="n"/>
      <c r="B65" s="6" t="n"/>
      <c r="C65" s="6" t="n"/>
      <c r="D65" s="6" t="n"/>
      <c r="E65" s="8" t="n"/>
      <c r="F65" s="6" t="n"/>
    </row>
    <row r="66">
      <c r="A66" s="17" t="n"/>
      <c r="B66" s="6" t="n"/>
      <c r="C66" s="6" t="n"/>
      <c r="D66" s="6" t="n"/>
      <c r="E66" s="8" t="n"/>
      <c r="F66" s="6" t="n"/>
    </row>
    <row r="67">
      <c r="A67" s="17" t="n"/>
      <c r="B67" s="6" t="n"/>
      <c r="C67" s="6" t="n"/>
      <c r="D67" s="6" t="n"/>
      <c r="E67" s="8" t="n"/>
      <c r="F67" s="6" t="n"/>
    </row>
    <row r="68">
      <c r="A68" s="17" t="n"/>
      <c r="B68" s="6" t="n"/>
      <c r="C68" s="6" t="n"/>
      <c r="D68" s="6" t="n"/>
      <c r="E68" s="8" t="n"/>
      <c r="F68" s="6" t="n"/>
    </row>
    <row r="69">
      <c r="A69" s="17" t="n"/>
      <c r="B69" s="6" t="n"/>
      <c r="C69" s="6" t="n"/>
      <c r="D69" s="6" t="n"/>
      <c r="E69" s="8" t="n"/>
      <c r="F69" s="6" t="n"/>
    </row>
    <row r="70">
      <c r="A70" s="17" t="n"/>
      <c r="B70" s="6" t="n"/>
      <c r="C70" s="6" t="n"/>
      <c r="D70" s="6" t="n"/>
      <c r="E70" s="8" t="n"/>
      <c r="F70" s="6" t="n"/>
    </row>
    <row r="71">
      <c r="A71" s="17" t="n"/>
      <c r="B71" s="6" t="n"/>
      <c r="C71" s="6" t="n"/>
      <c r="D71" s="6" t="n"/>
      <c r="E71" s="8" t="n"/>
      <c r="F71" s="6" t="n"/>
    </row>
    <row r="72">
      <c r="A72" s="17" t="n"/>
      <c r="B72" s="6" t="n"/>
      <c r="C72" s="6" t="n"/>
      <c r="D72" s="6" t="n"/>
      <c r="E72" s="8" t="n"/>
      <c r="F72" s="6" t="n"/>
    </row>
    <row r="73">
      <c r="A73" s="17" t="n"/>
      <c r="B73" s="6" t="n"/>
      <c r="C73" s="6" t="n"/>
      <c r="D73" s="6" t="n"/>
      <c r="E73" s="8" t="n"/>
      <c r="F73" s="6" t="n"/>
    </row>
    <row r="74">
      <c r="A74" s="17" t="n"/>
      <c r="B74" s="6" t="n"/>
      <c r="C74" s="6" t="n"/>
      <c r="D74" s="6" t="n"/>
      <c r="E74" s="8" t="n"/>
      <c r="F74" s="6" t="n"/>
    </row>
    <row r="75">
      <c r="A75" s="17" t="n"/>
      <c r="B75" s="6" t="n"/>
      <c r="C75" s="6" t="n"/>
      <c r="D75" s="6" t="n"/>
      <c r="E75" s="8" t="n"/>
      <c r="F75" s="6" t="n"/>
    </row>
    <row r="76">
      <c r="A76" s="17" t="n"/>
      <c r="B76" s="6" t="n"/>
      <c r="C76" s="6" t="n"/>
      <c r="D76" s="6" t="n"/>
      <c r="E76" s="8" t="n"/>
      <c r="F76" s="6" t="n"/>
    </row>
    <row r="77">
      <c r="A77" s="17" t="n"/>
      <c r="B77" s="6" t="n"/>
      <c r="C77" s="6" t="n"/>
      <c r="D77" s="6" t="n"/>
      <c r="E77" s="8" t="n"/>
      <c r="F77" s="6" t="n"/>
    </row>
    <row r="78">
      <c r="A78" s="17" t="n"/>
      <c r="B78" s="6" t="n"/>
      <c r="C78" s="6" t="n"/>
      <c r="D78" s="6" t="n"/>
      <c r="E78" s="8" t="n"/>
      <c r="F78" s="6" t="n"/>
    </row>
    <row r="79">
      <c r="A79" s="17" t="n"/>
      <c r="B79" s="6" t="n"/>
      <c r="C79" s="6" t="n"/>
      <c r="D79" s="6" t="n"/>
      <c r="E79" s="8" t="n"/>
      <c r="F79" s="6" t="n"/>
    </row>
    <row r="80">
      <c r="A80" s="17" t="n"/>
      <c r="B80" s="6" t="n"/>
      <c r="C80" s="6" t="n"/>
      <c r="D80" s="6" t="n"/>
      <c r="E80" s="8" t="n"/>
      <c r="F80" s="6" t="n"/>
    </row>
    <row r="81">
      <c r="A81" s="17" t="n"/>
      <c r="B81" s="6" t="n"/>
      <c r="C81" s="6" t="n"/>
      <c r="D81" s="6" t="n"/>
      <c r="E81" s="8" t="n"/>
      <c r="F81" s="6" t="n"/>
    </row>
    <row r="82">
      <c r="A82" s="17" t="n"/>
      <c r="B82" s="6" t="n"/>
      <c r="C82" s="6" t="n"/>
      <c r="D82" s="6" t="n"/>
      <c r="E82" s="8" t="n"/>
      <c r="F82" s="6" t="n"/>
    </row>
    <row r="83">
      <c r="A83" s="17" t="n"/>
      <c r="B83" s="6" t="n"/>
      <c r="C83" s="6" t="n"/>
      <c r="D83" s="6" t="n"/>
      <c r="E83" s="8" t="n"/>
      <c r="F83" s="6" t="n"/>
    </row>
    <row r="84">
      <c r="A84" s="17" t="n"/>
      <c r="B84" s="6" t="n"/>
      <c r="C84" s="6" t="n"/>
      <c r="D84" s="6" t="n"/>
      <c r="E84" s="8" t="n"/>
      <c r="F84" s="6" t="n"/>
    </row>
    <row r="85">
      <c r="A85" s="17" t="n"/>
      <c r="B85" s="6" t="n"/>
      <c r="C85" s="6" t="n"/>
      <c r="D85" s="6" t="n"/>
      <c r="E85" s="8" t="n"/>
      <c r="F85" s="6" t="n"/>
    </row>
    <row r="86">
      <c r="A86" s="17" t="n"/>
      <c r="B86" s="6" t="n"/>
      <c r="C86" s="6" t="n"/>
      <c r="D86" s="6" t="n"/>
      <c r="E86" s="8" t="n"/>
      <c r="F86" s="6" t="n"/>
    </row>
    <row r="87">
      <c r="A87" s="17" t="n"/>
      <c r="B87" s="6" t="n"/>
      <c r="C87" s="6" t="n"/>
      <c r="D87" s="6" t="n"/>
      <c r="E87" s="8" t="n"/>
      <c r="F87" s="6" t="n"/>
    </row>
    <row r="88">
      <c r="A88" s="17" t="n"/>
      <c r="B88" s="6" t="n"/>
      <c r="C88" s="6" t="n"/>
      <c r="D88" s="6" t="n"/>
      <c r="E88" s="8" t="n"/>
      <c r="F88" s="6" t="n"/>
    </row>
    <row r="89">
      <c r="A89" s="17" t="n"/>
      <c r="B89" s="6" t="n"/>
      <c r="C89" s="6" t="n"/>
      <c r="D89" s="6" t="n"/>
      <c r="E89" s="8" t="n"/>
      <c r="F89" s="6" t="n"/>
    </row>
    <row r="90">
      <c r="A90" s="17" t="n"/>
      <c r="B90" s="6" t="n"/>
      <c r="C90" s="6" t="n"/>
      <c r="D90" s="6" t="n"/>
      <c r="E90" s="8" t="n"/>
      <c r="F90" s="6" t="n"/>
    </row>
    <row r="91">
      <c r="A91" s="17" t="n"/>
      <c r="B91" s="6" t="n"/>
      <c r="C91" s="6" t="n"/>
      <c r="D91" s="6" t="n"/>
      <c r="E91" s="8" t="n"/>
      <c r="F91" s="6" t="n"/>
    </row>
    <row r="92">
      <c r="A92" s="17" t="n"/>
      <c r="B92" s="6" t="n"/>
      <c r="C92" s="6" t="n"/>
      <c r="D92" s="6" t="n"/>
      <c r="E92" s="8" t="n"/>
      <c r="F92" s="6" t="n"/>
    </row>
    <row r="93">
      <c r="A93" s="17" t="n"/>
      <c r="B93" s="6" t="n"/>
      <c r="C93" s="6" t="n"/>
      <c r="D93" s="6" t="n"/>
      <c r="E93" s="8" t="n"/>
      <c r="F93" s="6" t="n"/>
    </row>
    <row r="94">
      <c r="A94" s="17" t="n"/>
      <c r="B94" s="6" t="n"/>
      <c r="C94" s="6" t="n"/>
      <c r="D94" s="6" t="n"/>
      <c r="E94" s="8" t="n"/>
      <c r="F94" s="6" t="n"/>
    </row>
    <row r="95">
      <c r="A95" s="17" t="n"/>
      <c r="B95" s="6" t="n"/>
      <c r="C95" s="6" t="n"/>
      <c r="D95" s="6" t="n"/>
      <c r="E95" s="8" t="n"/>
      <c r="F95" s="6" t="n"/>
    </row>
    <row r="96">
      <c r="A96" s="17" t="n"/>
      <c r="B96" s="6" t="n"/>
      <c r="C96" s="6" t="n"/>
      <c r="D96" s="6" t="n"/>
      <c r="E96" s="8" t="n"/>
      <c r="F96" s="6" t="n"/>
    </row>
    <row r="97">
      <c r="A97" s="17" t="n"/>
      <c r="B97" s="6" t="n"/>
      <c r="C97" s="6" t="n"/>
      <c r="D97" s="6" t="n"/>
      <c r="E97" s="8" t="n"/>
      <c r="F97" s="6" t="n"/>
    </row>
    <row r="98">
      <c r="A98" s="17" t="n"/>
      <c r="B98" s="6" t="n"/>
      <c r="C98" s="6" t="n"/>
      <c r="D98" s="6" t="n"/>
      <c r="E98" s="8" t="n"/>
      <c r="F98" s="6" t="n"/>
    </row>
    <row r="99">
      <c r="A99" s="17" t="n"/>
      <c r="B99" s="6" t="n"/>
      <c r="C99" s="6" t="n"/>
      <c r="D99" s="6" t="n"/>
      <c r="E99" s="8" t="n"/>
      <c r="F99" s="6" t="n"/>
    </row>
    <row r="100">
      <c r="A100" s="17" t="n"/>
      <c r="B100" s="6" t="n"/>
      <c r="C100" s="6" t="n"/>
      <c r="D100" s="6" t="n"/>
      <c r="E100" s="8" t="n"/>
      <c r="F100" s="6" t="n"/>
    </row>
    <row r="101">
      <c r="A101" s="17" t="n"/>
      <c r="B101" s="6" t="n"/>
      <c r="C101" s="6" t="n"/>
      <c r="D101" s="6" t="n"/>
      <c r="E101" s="8" t="n"/>
      <c r="F101" s="6" t="n"/>
    </row>
    <row r="102">
      <c r="A102" s="17" t="n"/>
      <c r="B102" s="6" t="n"/>
      <c r="C102" s="6" t="n"/>
      <c r="D102" s="6" t="n"/>
      <c r="E102" s="8" t="n"/>
      <c r="F102" s="6" t="n"/>
    </row>
    <row r="103">
      <c r="A103" s="17" t="n"/>
      <c r="B103" s="6" t="n"/>
      <c r="C103" s="6" t="n"/>
      <c r="D103" s="6" t="n"/>
      <c r="E103" s="8" t="n"/>
      <c r="F103" s="6" t="n"/>
    </row>
    <row r="104">
      <c r="A104" s="17" t="n"/>
      <c r="B104" s="6" t="n"/>
      <c r="C104" s="6" t="n"/>
      <c r="D104" s="6" t="n"/>
      <c r="E104" s="8" t="n"/>
      <c r="F104" s="6" t="n"/>
    </row>
    <row r="105">
      <c r="A105" s="17" t="n"/>
      <c r="B105" s="6" t="n"/>
      <c r="C105" s="6" t="n"/>
      <c r="D105" s="6" t="n"/>
      <c r="E105" s="8" t="n"/>
      <c r="F105" s="6" t="n"/>
    </row>
    <row r="106">
      <c r="A106" s="17" t="n"/>
      <c r="B106" s="6" t="n"/>
      <c r="C106" s="6" t="n"/>
      <c r="D106" s="6" t="n"/>
      <c r="E106" s="8" t="n"/>
      <c r="F106" s="6" t="n"/>
    </row>
    <row r="107">
      <c r="A107" s="17" t="n"/>
      <c r="B107" s="6" t="n"/>
      <c r="C107" s="6" t="n"/>
      <c r="D107" s="6" t="n"/>
      <c r="E107" s="8" t="n"/>
      <c r="F107" s="6" t="n"/>
    </row>
    <row r="108">
      <c r="A108" s="17" t="n"/>
      <c r="B108" s="6" t="n"/>
      <c r="C108" s="6" t="n"/>
      <c r="D108" s="6" t="n"/>
      <c r="E108" s="8" t="n"/>
      <c r="F108" s="6" t="n"/>
    </row>
    <row r="109">
      <c r="A109" s="17" t="n"/>
      <c r="B109" s="6" t="n"/>
      <c r="C109" s="6" t="n"/>
      <c r="D109" s="6" t="n"/>
      <c r="E109" s="8" t="n"/>
      <c r="F109" s="6" t="n"/>
    </row>
    <row r="110">
      <c r="A110" s="17" t="n"/>
      <c r="B110" s="6" t="n"/>
      <c r="C110" s="6" t="n"/>
      <c r="D110" s="6" t="n"/>
      <c r="E110" s="8" t="n"/>
      <c r="F110" s="6" t="n"/>
    </row>
    <row r="111">
      <c r="A111" s="17" t="n"/>
      <c r="B111" s="6" t="n"/>
      <c r="C111" s="6" t="n"/>
      <c r="D111" s="6" t="n"/>
      <c r="E111" s="8" t="n"/>
      <c r="F111" s="6" t="n"/>
    </row>
    <row r="112">
      <c r="A112" s="17" t="n"/>
      <c r="B112" s="6" t="n"/>
      <c r="C112" s="6" t="n"/>
      <c r="D112" s="6" t="n"/>
      <c r="E112" s="8" t="n"/>
      <c r="F112" s="6" t="n"/>
    </row>
    <row r="113">
      <c r="A113" s="17" t="n"/>
      <c r="B113" s="6" t="n"/>
      <c r="C113" s="6" t="n"/>
      <c r="D113" s="6" t="n"/>
      <c r="E113" s="8" t="n"/>
      <c r="F113" s="6" t="n"/>
    </row>
    <row r="114">
      <c r="A114" s="17" t="n"/>
      <c r="B114" s="6" t="n"/>
      <c r="C114" s="6" t="n"/>
      <c r="D114" s="6" t="n"/>
      <c r="E114" s="8" t="n"/>
      <c r="F114" s="6" t="n"/>
    </row>
    <row r="115">
      <c r="A115" s="17" t="n"/>
      <c r="B115" s="6" t="n"/>
      <c r="C115" s="6" t="n"/>
      <c r="D115" s="6" t="n"/>
      <c r="E115" s="8" t="n"/>
      <c r="F115" s="6" t="n"/>
    </row>
    <row r="116">
      <c r="A116" s="17" t="n"/>
      <c r="B116" s="6" t="n"/>
      <c r="C116" s="6" t="n"/>
      <c r="D116" s="6" t="n"/>
      <c r="E116" s="8" t="n"/>
      <c r="F116" s="6" t="n"/>
    </row>
    <row r="117">
      <c r="A117" s="17" t="n"/>
      <c r="B117" s="6" t="n"/>
      <c r="C117" s="6" t="n"/>
      <c r="D117" s="6" t="n"/>
      <c r="E117" s="8" t="n"/>
      <c r="F117" s="6" t="n"/>
    </row>
    <row r="118">
      <c r="A118" s="17" t="n"/>
      <c r="B118" s="6" t="n"/>
      <c r="C118" s="6" t="n"/>
      <c r="D118" s="6" t="n"/>
      <c r="E118" s="8" t="n"/>
      <c r="F118" s="6" t="n"/>
    </row>
    <row r="119">
      <c r="A119" s="17" t="n"/>
      <c r="B119" s="6" t="n"/>
      <c r="C119" s="6" t="n"/>
      <c r="D119" s="6" t="n"/>
      <c r="E119" s="8" t="n"/>
      <c r="F119" s="6" t="n"/>
    </row>
    <row r="120">
      <c r="A120" s="17" t="n"/>
      <c r="B120" s="6" t="n"/>
      <c r="C120" s="6" t="n"/>
      <c r="D120" s="6" t="n"/>
      <c r="E120" s="8" t="n"/>
      <c r="F120" s="6" t="n"/>
    </row>
    <row r="121">
      <c r="A121" s="17" t="n"/>
      <c r="B121" s="6" t="n"/>
      <c r="C121" s="6" t="n"/>
      <c r="D121" s="6" t="n"/>
      <c r="E121" s="8" t="n"/>
      <c r="F121" s="6" t="n"/>
    </row>
    <row r="122">
      <c r="A122" s="17" t="n"/>
      <c r="B122" s="6" t="n"/>
      <c r="C122" s="6" t="n"/>
      <c r="D122" s="6" t="n"/>
      <c r="E122" s="8" t="n"/>
      <c r="F122" s="6" t="n"/>
    </row>
    <row r="123">
      <c r="A123" s="17" t="n"/>
      <c r="B123" s="6" t="n"/>
      <c r="C123" s="6" t="n"/>
      <c r="D123" s="6" t="n"/>
      <c r="E123" s="8" t="n"/>
      <c r="F123" s="6" t="n"/>
    </row>
    <row r="124">
      <c r="A124" s="17" t="n"/>
      <c r="B124" s="6" t="n"/>
      <c r="C124" s="6" t="n"/>
      <c r="D124" s="6" t="n"/>
      <c r="E124" s="8" t="n"/>
      <c r="F124" s="6" t="n"/>
    </row>
    <row r="125">
      <c r="A125" s="17" t="n"/>
      <c r="B125" s="6" t="n"/>
      <c r="C125" s="6" t="n"/>
      <c r="D125" s="6" t="n"/>
      <c r="E125" s="8" t="n"/>
      <c r="F125" s="6" t="n"/>
    </row>
    <row r="126">
      <c r="A126" s="17" t="n"/>
      <c r="B126" s="6" t="n"/>
      <c r="C126" s="6" t="n"/>
      <c r="D126" s="6" t="n"/>
      <c r="E126" s="8" t="n"/>
      <c r="F126" s="6" t="n"/>
    </row>
    <row r="127">
      <c r="A127" s="17" t="n"/>
      <c r="B127" s="6" t="n"/>
      <c r="C127" s="6" t="n"/>
      <c r="D127" s="6" t="n"/>
      <c r="E127" s="8" t="n"/>
      <c r="F127" s="6" t="n"/>
    </row>
    <row r="128">
      <c r="A128" s="17" t="n"/>
      <c r="B128" s="6" t="n"/>
      <c r="C128" s="6" t="n"/>
      <c r="D128" s="6" t="n"/>
      <c r="E128" s="8" t="n"/>
      <c r="F128" s="6" t="n"/>
    </row>
    <row r="129">
      <c r="A129" s="17" t="n"/>
      <c r="B129" s="6" t="n"/>
      <c r="C129" s="6" t="n"/>
      <c r="D129" s="6" t="n"/>
      <c r="E129" s="8" t="n"/>
      <c r="F129" s="6" t="n"/>
    </row>
    <row r="130">
      <c r="A130" s="17" t="n"/>
      <c r="B130" s="6" t="n"/>
      <c r="C130" s="6" t="n"/>
      <c r="D130" s="6" t="n"/>
      <c r="E130" s="8" t="n"/>
      <c r="F130" s="6" t="n"/>
    </row>
    <row r="131">
      <c r="A131" s="17" t="n"/>
      <c r="B131" s="6" t="n"/>
      <c r="C131" s="6" t="n"/>
      <c r="D131" s="6" t="n"/>
      <c r="E131" s="8" t="n"/>
      <c r="F131" s="6" t="n"/>
    </row>
    <row r="132">
      <c r="A132" s="17" t="n"/>
      <c r="B132" s="6" t="n"/>
      <c r="C132" s="6" t="n"/>
      <c r="D132" s="6" t="n"/>
      <c r="E132" s="8" t="n"/>
      <c r="F132" s="6" t="n"/>
    </row>
    <row r="133">
      <c r="A133" s="17" t="n"/>
      <c r="B133" s="6" t="n"/>
      <c r="C133" s="6" t="n"/>
      <c r="D133" s="6" t="n"/>
      <c r="E133" s="8" t="n"/>
      <c r="F133" s="6" t="n"/>
    </row>
    <row r="134">
      <c r="A134" s="17" t="n"/>
      <c r="B134" s="6" t="n"/>
      <c r="C134" s="6" t="n"/>
      <c r="D134" s="6" t="n"/>
      <c r="E134" s="8" t="n"/>
      <c r="F134" s="6" t="n"/>
    </row>
    <row r="135">
      <c r="A135" s="17" t="n"/>
      <c r="B135" s="6" t="n"/>
      <c r="C135" s="6" t="n"/>
      <c r="D135" s="6" t="n"/>
      <c r="E135" s="8" t="n"/>
      <c r="F135" s="6" t="n"/>
    </row>
    <row r="136">
      <c r="A136" s="17" t="n"/>
      <c r="B136" s="6" t="n"/>
      <c r="C136" s="6" t="n"/>
      <c r="D136" s="6" t="n"/>
      <c r="E136" s="8" t="n"/>
      <c r="F136" s="6" t="n"/>
    </row>
    <row r="137">
      <c r="A137" s="17" t="n"/>
      <c r="B137" s="6" t="n"/>
      <c r="C137" s="6" t="n"/>
      <c r="D137" s="6" t="n"/>
      <c r="E137" s="8" t="n"/>
      <c r="F137" s="6" t="n"/>
    </row>
    <row r="138">
      <c r="A138" s="17" t="n"/>
      <c r="B138" s="6" t="n"/>
      <c r="C138" s="6" t="n"/>
      <c r="D138" s="6" t="n"/>
      <c r="E138" s="8" t="n"/>
      <c r="F138" s="6" t="n"/>
    </row>
    <row r="139">
      <c r="A139" s="17" t="n"/>
      <c r="B139" s="6" t="n"/>
      <c r="C139" s="6" t="n"/>
      <c r="D139" s="6" t="n"/>
      <c r="E139" s="8" t="n"/>
      <c r="F139" s="6" t="n"/>
    </row>
    <row r="140">
      <c r="A140" s="17" t="n"/>
      <c r="B140" s="6" t="n"/>
      <c r="C140" s="6" t="n"/>
      <c r="D140" s="6" t="n"/>
      <c r="E140" s="8" t="n"/>
      <c r="F140" s="6" t="n"/>
    </row>
    <row r="141">
      <c r="A141" s="17" t="n"/>
      <c r="B141" s="6" t="n"/>
      <c r="C141" s="6" t="n"/>
      <c r="D141" s="6" t="n"/>
      <c r="E141" s="8" t="n"/>
      <c r="F141" s="6" t="n"/>
    </row>
    <row r="142">
      <c r="A142" s="17" t="n"/>
      <c r="B142" s="6" t="n"/>
      <c r="C142" s="6" t="n"/>
      <c r="D142" s="6" t="n"/>
      <c r="E142" s="8" t="n"/>
      <c r="F142" s="6" t="n"/>
    </row>
    <row r="143">
      <c r="A143" s="17" t="n"/>
      <c r="B143" s="6" t="n"/>
      <c r="C143" s="6" t="n"/>
      <c r="D143" s="6" t="n"/>
      <c r="E143" s="8" t="n"/>
      <c r="F143" s="6" t="n"/>
    </row>
    <row r="144">
      <c r="A144" s="17" t="n"/>
      <c r="B144" s="6" t="n"/>
      <c r="C144" s="6" t="n"/>
      <c r="D144" s="6" t="n"/>
      <c r="E144" s="8" t="n"/>
      <c r="F144" s="6" t="n"/>
    </row>
    <row r="145">
      <c r="A145" s="17" t="n"/>
      <c r="B145" s="6" t="n"/>
      <c r="C145" s="6" t="n"/>
      <c r="D145" s="6" t="n"/>
      <c r="E145" s="8" t="n"/>
      <c r="F145" s="6" t="n"/>
    </row>
    <row r="146">
      <c r="A146" s="17" t="n"/>
      <c r="B146" s="6" t="n"/>
      <c r="C146" s="6" t="n"/>
      <c r="D146" s="6" t="n"/>
      <c r="E146" s="8" t="n"/>
      <c r="F146" s="6" t="n"/>
    </row>
    <row r="147">
      <c r="A147" s="17" t="n"/>
      <c r="B147" s="6" t="n"/>
      <c r="C147" s="6" t="n"/>
      <c r="D147" s="6" t="n"/>
      <c r="E147" s="8" t="n"/>
      <c r="F147" s="6" t="n"/>
    </row>
    <row r="148">
      <c r="A148" s="17" t="n"/>
      <c r="B148" s="6" t="n"/>
      <c r="C148" s="6" t="n"/>
      <c r="D148" s="6" t="n"/>
      <c r="E148" s="8" t="n"/>
      <c r="F148" s="6" t="n"/>
    </row>
    <row r="149">
      <c r="A149" s="17" t="n"/>
      <c r="B149" s="6" t="n"/>
      <c r="C149" s="6" t="n"/>
      <c r="D149" s="6" t="n"/>
      <c r="E149" s="8" t="n"/>
      <c r="F149" s="6" t="n"/>
    </row>
    <row r="150">
      <c r="A150" s="17" t="n"/>
      <c r="B150" s="6" t="n"/>
      <c r="C150" s="6" t="n"/>
      <c r="D150" s="6" t="n"/>
      <c r="E150" s="8" t="n"/>
      <c r="F150" s="6" t="n"/>
    </row>
    <row r="151">
      <c r="A151" s="17" t="n"/>
      <c r="B151" s="6" t="n"/>
      <c r="C151" s="6" t="n"/>
      <c r="D151" s="6" t="n"/>
      <c r="E151" s="8" t="n"/>
      <c r="F151" s="6" t="n"/>
    </row>
    <row r="152">
      <c r="A152" s="17" t="n"/>
      <c r="B152" s="6" t="n"/>
      <c r="C152" s="6" t="n"/>
      <c r="D152" s="6" t="n"/>
      <c r="E152" s="8" t="n"/>
      <c r="F152" s="6" t="n"/>
    </row>
    <row r="153">
      <c r="A153" s="17" t="n"/>
      <c r="B153" s="6" t="n"/>
      <c r="C153" s="6" t="n"/>
      <c r="D153" s="6" t="n"/>
      <c r="E153" s="8" t="n"/>
      <c r="F153" s="6" t="n"/>
    </row>
    <row r="154">
      <c r="A154" s="17" t="n"/>
      <c r="B154" s="6" t="n"/>
      <c r="C154" s="6" t="n"/>
      <c r="D154" s="6" t="n"/>
      <c r="E154" s="8" t="n"/>
      <c r="F154" s="6" t="n"/>
    </row>
    <row r="155">
      <c r="A155" s="17" t="n"/>
      <c r="B155" s="6" t="n"/>
      <c r="C155" s="6" t="n"/>
      <c r="D155" s="6" t="n"/>
      <c r="E155" s="8" t="n"/>
      <c r="F155" s="6" t="n"/>
    </row>
    <row r="156">
      <c r="A156" s="17" t="n"/>
      <c r="B156" s="6" t="n"/>
      <c r="C156" s="6" t="n"/>
      <c r="D156" s="6" t="n"/>
      <c r="E156" s="8" t="n"/>
      <c r="F156" s="6" t="n"/>
    </row>
    <row r="157">
      <c r="A157" s="17" t="n"/>
      <c r="B157" s="6" t="n"/>
      <c r="C157" s="6" t="n"/>
      <c r="D157" s="6" t="n"/>
      <c r="E157" s="8" t="n"/>
      <c r="F157" s="6" t="n"/>
    </row>
    <row r="158">
      <c r="A158" s="17" t="n"/>
      <c r="B158" s="6" t="n"/>
      <c r="C158" s="6" t="n"/>
      <c r="D158" s="6" t="n"/>
      <c r="E158" s="8" t="n"/>
      <c r="F158" s="6" t="n"/>
    </row>
    <row r="159">
      <c r="A159" s="17" t="n"/>
      <c r="B159" s="6" t="n"/>
      <c r="C159" s="6" t="n"/>
      <c r="D159" s="6" t="n"/>
      <c r="E159" s="8" t="n"/>
      <c r="F159" s="6" t="n"/>
    </row>
    <row r="160">
      <c r="A160" s="17" t="n"/>
      <c r="B160" s="6" t="n"/>
      <c r="C160" s="6" t="n"/>
      <c r="D160" s="6" t="n"/>
      <c r="E160" s="8" t="n"/>
      <c r="F160" s="6" t="n"/>
    </row>
    <row r="161">
      <c r="A161" s="17" t="n"/>
      <c r="B161" s="6" t="n"/>
      <c r="C161" s="6" t="n"/>
      <c r="D161" s="6" t="n"/>
      <c r="E161" s="8" t="n"/>
      <c r="F161" s="6" t="n"/>
    </row>
    <row r="162">
      <c r="A162" s="17" t="n"/>
      <c r="B162" s="6" t="n"/>
      <c r="C162" s="6" t="n"/>
      <c r="D162" s="6" t="n"/>
      <c r="E162" s="8" t="n"/>
      <c r="F162" s="6" t="n"/>
    </row>
    <row r="163">
      <c r="A163" s="17" t="n"/>
      <c r="B163" s="6" t="n"/>
      <c r="C163" s="6" t="n"/>
      <c r="D163" s="6" t="n"/>
      <c r="E163" s="8" t="n"/>
      <c r="F163" s="6" t="n"/>
    </row>
    <row r="164">
      <c r="A164" s="17" t="n"/>
      <c r="B164" s="6" t="n"/>
      <c r="C164" s="6" t="n"/>
      <c r="D164" s="6" t="n"/>
      <c r="E164" s="8" t="n"/>
      <c r="F164" s="6" t="n"/>
    </row>
    <row r="165">
      <c r="A165" s="17" t="n"/>
      <c r="B165" s="6" t="n"/>
      <c r="C165" s="6" t="n"/>
      <c r="D165" s="6" t="n"/>
      <c r="E165" s="8" t="n"/>
      <c r="F165" s="6" t="n"/>
    </row>
    <row r="166">
      <c r="A166" s="17" t="n"/>
      <c r="B166" s="6" t="n"/>
      <c r="C166" s="6" t="n"/>
      <c r="D166" s="6" t="n"/>
      <c r="E166" s="8" t="n"/>
      <c r="F166" s="6" t="n"/>
    </row>
    <row r="167">
      <c r="A167" s="17" t="n"/>
      <c r="B167" s="6" t="n"/>
      <c r="C167" s="6" t="n"/>
      <c r="D167" s="6" t="n"/>
      <c r="E167" s="8" t="n"/>
      <c r="F167" s="6" t="n"/>
    </row>
    <row r="168">
      <c r="A168" s="17" t="n"/>
      <c r="B168" s="6" t="n"/>
      <c r="C168" s="6" t="n"/>
      <c r="D168" s="6" t="n"/>
      <c r="E168" s="8" t="n"/>
      <c r="F168" s="6" t="n"/>
    </row>
    <row r="169">
      <c r="A169" s="17" t="n"/>
      <c r="B169" s="6" t="n"/>
      <c r="C169" s="6" t="n"/>
      <c r="D169" s="6" t="n"/>
      <c r="E169" s="8" t="n"/>
      <c r="F169" s="6" t="n"/>
    </row>
    <row r="170">
      <c r="A170" s="17" t="n"/>
      <c r="B170" s="6" t="n"/>
      <c r="C170" s="6" t="n"/>
      <c r="D170" s="6" t="n"/>
      <c r="E170" s="8" t="n"/>
      <c r="F170" s="6" t="n"/>
    </row>
    <row r="171">
      <c r="A171" s="17" t="n"/>
      <c r="B171" s="6" t="n"/>
      <c r="C171" s="6" t="n"/>
      <c r="D171" s="6" t="n"/>
      <c r="E171" s="8" t="n"/>
      <c r="F171" s="6" t="n"/>
    </row>
    <row r="172">
      <c r="A172" s="17" t="n"/>
      <c r="B172" s="6" t="n"/>
      <c r="C172" s="6" t="n"/>
      <c r="D172" s="6" t="n"/>
      <c r="E172" s="8" t="n"/>
      <c r="F172" s="6" t="n"/>
    </row>
    <row r="173">
      <c r="A173" s="17" t="n"/>
      <c r="B173" s="6" t="n"/>
      <c r="C173" s="6" t="n"/>
      <c r="D173" s="6" t="n"/>
      <c r="E173" s="8" t="n"/>
      <c r="F173" s="6" t="n"/>
    </row>
    <row r="174">
      <c r="A174" s="17" t="n"/>
      <c r="B174" s="6" t="n"/>
      <c r="C174" s="6" t="n"/>
      <c r="D174" s="6" t="n"/>
      <c r="E174" s="8" t="n"/>
      <c r="F174" s="6" t="n"/>
    </row>
    <row r="175">
      <c r="A175" s="17" t="n"/>
      <c r="B175" s="6" t="n"/>
      <c r="C175" s="6" t="n"/>
      <c r="D175" s="6" t="n"/>
      <c r="E175" s="8" t="n"/>
      <c r="F175" s="6" t="n"/>
    </row>
    <row r="176">
      <c r="A176" s="17" t="n"/>
      <c r="B176" s="6" t="n"/>
      <c r="C176" s="6" t="n"/>
      <c r="D176" s="6" t="n"/>
      <c r="E176" s="8" t="n"/>
      <c r="F176" s="6" t="n"/>
    </row>
    <row r="177">
      <c r="A177" s="17" t="n"/>
      <c r="B177" s="6" t="n"/>
      <c r="C177" s="6" t="n"/>
      <c r="D177" s="6" t="n"/>
      <c r="E177" s="8" t="n"/>
      <c r="F177" s="6" t="n"/>
    </row>
    <row r="178">
      <c r="A178" s="17" t="n"/>
      <c r="B178" s="6" t="n"/>
      <c r="C178" s="6" t="n"/>
      <c r="D178" s="6" t="n"/>
      <c r="E178" s="8" t="n"/>
      <c r="F178" s="6" t="n"/>
    </row>
    <row r="179">
      <c r="A179" s="17" t="n"/>
      <c r="B179" s="6" t="n"/>
      <c r="C179" s="6" t="n"/>
      <c r="D179" s="6" t="n"/>
      <c r="E179" s="8" t="n"/>
      <c r="F179" s="6" t="n"/>
    </row>
    <row r="180">
      <c r="A180" s="17" t="n"/>
      <c r="B180" s="6" t="n"/>
      <c r="C180" s="6" t="n"/>
      <c r="D180" s="6" t="n"/>
      <c r="E180" s="8" t="n"/>
      <c r="F180" s="6" t="n"/>
    </row>
    <row r="181">
      <c r="A181" s="17" t="n"/>
      <c r="B181" s="6" t="n"/>
      <c r="C181" s="6" t="n"/>
      <c r="D181" s="6" t="n"/>
      <c r="E181" s="8" t="n"/>
      <c r="F181" s="6" t="n"/>
    </row>
    <row r="182">
      <c r="A182" s="17" t="n"/>
      <c r="B182" s="6" t="n"/>
      <c r="C182" s="6" t="n"/>
      <c r="D182" s="6" t="n"/>
      <c r="E182" s="8" t="n"/>
      <c r="F182" s="6" t="n"/>
    </row>
    <row r="183">
      <c r="A183" s="17" t="n"/>
      <c r="B183" s="6" t="n"/>
      <c r="C183" s="6" t="n"/>
      <c r="D183" s="6" t="n"/>
      <c r="E183" s="8" t="n"/>
      <c r="F183" s="6" t="n"/>
    </row>
    <row r="184">
      <c r="A184" s="17" t="n"/>
      <c r="B184" s="6" t="n"/>
      <c r="C184" s="6" t="n"/>
      <c r="D184" s="6" t="n"/>
      <c r="E184" s="8" t="n"/>
      <c r="F184" s="6" t="n"/>
    </row>
    <row r="185">
      <c r="A185" s="17" t="n"/>
      <c r="B185" s="6" t="n"/>
      <c r="C185" s="6" t="n"/>
      <c r="D185" s="6" t="n"/>
      <c r="E185" s="8" t="n"/>
      <c r="F185" s="6" t="n"/>
    </row>
    <row r="186">
      <c r="A186" s="17" t="n"/>
      <c r="B186" s="6" t="n"/>
      <c r="C186" s="6" t="n"/>
      <c r="D186" s="6" t="n"/>
      <c r="E186" s="8" t="n"/>
      <c r="F186" s="6" t="n"/>
    </row>
    <row r="187">
      <c r="A187" s="17" t="n"/>
      <c r="B187" s="6" t="n"/>
      <c r="C187" s="6" t="n"/>
      <c r="D187" s="6" t="n"/>
      <c r="E187" s="8" t="n"/>
      <c r="F187" s="6" t="n"/>
    </row>
    <row r="188">
      <c r="A188" s="17" t="n"/>
      <c r="B188" s="6" t="n"/>
      <c r="C188" s="6" t="n"/>
      <c r="D188" s="6" t="n"/>
      <c r="E188" s="8" t="n"/>
      <c r="F188" s="6" t="n"/>
    </row>
    <row r="189">
      <c r="A189" s="17" t="n"/>
      <c r="B189" s="6" t="n"/>
      <c r="C189" s="6" t="n"/>
      <c r="D189" s="6" t="n"/>
      <c r="E189" s="8" t="n"/>
      <c r="F189" s="6" t="n"/>
    </row>
    <row r="190">
      <c r="A190" s="17" t="n"/>
      <c r="B190" s="6" t="n"/>
      <c r="C190" s="6" t="n"/>
      <c r="D190" s="6" t="n"/>
      <c r="E190" s="8" t="n"/>
      <c r="F190" s="6" t="n"/>
    </row>
    <row r="191">
      <c r="A191" s="17" t="n"/>
      <c r="B191" s="6" t="n"/>
      <c r="C191" s="6" t="n"/>
      <c r="D191" s="6" t="n"/>
      <c r="E191" s="8" t="n"/>
      <c r="F191" s="6" t="n"/>
    </row>
    <row r="192">
      <c r="A192" s="17" t="n"/>
      <c r="B192" s="6" t="n"/>
      <c r="C192" s="6" t="n"/>
      <c r="D192" s="6" t="n"/>
      <c r="E192" s="8" t="n"/>
      <c r="F192" s="6" t="n"/>
    </row>
    <row r="193">
      <c r="A193" s="17" t="n"/>
      <c r="B193" s="6" t="n"/>
      <c r="C193" s="6" t="n"/>
      <c r="D193" s="6" t="n"/>
      <c r="E193" s="8" t="n"/>
      <c r="F193" s="6" t="n"/>
    </row>
    <row r="194">
      <c r="A194" s="17" t="n"/>
      <c r="B194" s="6" t="n"/>
      <c r="C194" s="6" t="n"/>
      <c r="D194" s="6" t="n"/>
      <c r="E194" s="8" t="n"/>
      <c r="F194" s="6" t="n"/>
    </row>
    <row r="195">
      <c r="A195" s="17" t="n"/>
      <c r="B195" s="6" t="n"/>
      <c r="C195" s="6" t="n"/>
      <c r="D195" s="6" t="n"/>
      <c r="E195" s="8" t="n"/>
      <c r="F195" s="6" t="n"/>
    </row>
    <row r="196">
      <c r="A196" s="17" t="n"/>
      <c r="B196" s="6" t="n"/>
      <c r="C196" s="6" t="n"/>
      <c r="D196" s="6" t="n"/>
      <c r="E196" s="8" t="n"/>
      <c r="F196" s="6" t="n"/>
    </row>
    <row r="197">
      <c r="A197" s="17" t="n"/>
      <c r="B197" s="6" t="n"/>
      <c r="C197" s="6" t="n"/>
      <c r="D197" s="6" t="n"/>
      <c r="E197" s="8" t="n"/>
      <c r="F197" s="6" t="n"/>
    </row>
    <row r="198">
      <c r="A198" s="17" t="n"/>
      <c r="B198" s="6" t="n"/>
      <c r="C198" s="6" t="n"/>
      <c r="D198" s="6" t="n"/>
      <c r="E198" s="8" t="n"/>
      <c r="F198" s="6" t="n"/>
    </row>
    <row r="199">
      <c r="A199" s="17" t="n"/>
      <c r="B199" s="6" t="n"/>
      <c r="C199" s="6" t="n"/>
      <c r="D199" s="6" t="n"/>
      <c r="E199" s="8" t="n"/>
      <c r="F199" s="6" t="n"/>
    </row>
    <row r="200">
      <c r="A200" s="17" t="n"/>
      <c r="B200" s="6" t="n"/>
      <c r="C200" s="6" t="n"/>
      <c r="D200" s="6" t="n"/>
      <c r="E200" s="8" t="n"/>
      <c r="F200" s="6" t="n"/>
    </row>
    <row r="201">
      <c r="A201" s="17" t="n"/>
      <c r="B201" s="6" t="n"/>
      <c r="C201" s="6" t="n"/>
      <c r="D201" s="6" t="n"/>
      <c r="E201" s="8" t="n"/>
      <c r="F201" s="6" t="n"/>
    </row>
    <row r="202">
      <c r="A202" s="17" t="n"/>
      <c r="B202" s="6" t="n"/>
      <c r="C202" s="6" t="n"/>
      <c r="D202" s="6" t="n"/>
      <c r="E202" s="8" t="n"/>
      <c r="F202" s="6" t="n"/>
    </row>
    <row r="203">
      <c r="A203" s="17" t="n"/>
      <c r="B203" s="6" t="n"/>
      <c r="C203" s="6" t="n"/>
      <c r="D203" s="6" t="n"/>
      <c r="E203" s="8" t="n"/>
      <c r="F203" s="6" t="n"/>
    </row>
    <row r="204">
      <c r="A204" s="17" t="n"/>
      <c r="B204" s="6" t="n"/>
      <c r="C204" s="6" t="n"/>
      <c r="D204" s="6" t="n"/>
      <c r="E204" s="8" t="n"/>
      <c r="F204" s="6" t="n"/>
    </row>
    <row r="205">
      <c r="A205" s="17" t="n"/>
      <c r="B205" s="6" t="n"/>
      <c r="C205" s="6" t="n"/>
      <c r="D205" s="6" t="n"/>
      <c r="E205" s="8" t="n"/>
      <c r="F205" s="6" t="n"/>
    </row>
    <row r="206">
      <c r="A206" s="17" t="n"/>
      <c r="B206" s="6" t="n"/>
      <c r="C206" s="6" t="n"/>
      <c r="D206" s="6" t="n"/>
      <c r="E206" s="8" t="n"/>
      <c r="F206" s="6" t="n"/>
    </row>
    <row r="207">
      <c r="A207" s="17" t="n"/>
      <c r="B207" s="6" t="n"/>
      <c r="C207" s="6" t="n"/>
      <c r="D207" s="6" t="n"/>
      <c r="E207" s="8" t="n"/>
      <c r="F207" s="6" t="n"/>
    </row>
    <row r="208">
      <c r="A208" s="17" t="n"/>
      <c r="B208" s="6" t="n"/>
      <c r="C208" s="6" t="n"/>
      <c r="D208" s="6" t="n"/>
      <c r="E208" s="8" t="n"/>
      <c r="F208" s="6" t="n"/>
    </row>
    <row r="209">
      <c r="A209" s="17" t="n"/>
      <c r="B209" s="6" t="n"/>
      <c r="C209" s="6" t="n"/>
      <c r="D209" s="6" t="n"/>
      <c r="E209" s="8" t="n"/>
      <c r="F209" s="6" t="n"/>
    </row>
    <row r="210">
      <c r="A210" s="17" t="n"/>
      <c r="B210" s="6" t="n"/>
      <c r="C210" s="6" t="n"/>
      <c r="D210" s="6" t="n"/>
      <c r="E210" s="8" t="n"/>
      <c r="F210" s="6" t="n"/>
    </row>
    <row r="211">
      <c r="A211" s="17" t="n"/>
      <c r="B211" s="6" t="n"/>
      <c r="C211" s="6" t="n"/>
      <c r="D211" s="6" t="n"/>
      <c r="E211" s="8" t="n"/>
      <c r="F211" s="6" t="n"/>
    </row>
    <row r="212">
      <c r="A212" s="17" t="n"/>
      <c r="B212" s="6" t="n"/>
      <c r="C212" s="6" t="n"/>
      <c r="D212" s="6" t="n"/>
      <c r="E212" s="8" t="n"/>
      <c r="F212" s="6" t="n"/>
    </row>
    <row r="213">
      <c r="A213" s="17" t="n"/>
      <c r="B213" s="6" t="n"/>
      <c r="C213" s="6" t="n"/>
      <c r="D213" s="6" t="n"/>
      <c r="E213" s="8" t="n"/>
      <c r="F213" s="6" t="n"/>
    </row>
    <row r="214">
      <c r="A214" s="17" t="n"/>
      <c r="B214" s="6" t="n"/>
      <c r="C214" s="6" t="n"/>
      <c r="D214" s="6" t="n"/>
      <c r="E214" s="8" t="n"/>
      <c r="F214" s="6" t="n"/>
    </row>
    <row r="215">
      <c r="A215" s="17" t="n"/>
      <c r="B215" s="6" t="n"/>
      <c r="C215" s="6" t="n"/>
      <c r="D215" s="6" t="n"/>
      <c r="E215" s="8" t="n"/>
      <c r="F215" s="6" t="n"/>
    </row>
    <row r="216">
      <c r="A216" s="17" t="n"/>
      <c r="B216" s="6" t="n"/>
      <c r="C216" s="6" t="n"/>
      <c r="D216" s="6" t="n"/>
      <c r="E216" s="8" t="n"/>
      <c r="F216" s="6" t="n"/>
    </row>
    <row r="217">
      <c r="A217" s="17" t="n"/>
      <c r="B217" s="6" t="n"/>
      <c r="C217" s="6" t="n"/>
      <c r="D217" s="6" t="n"/>
      <c r="E217" s="8" t="n"/>
      <c r="F217" s="6" t="n"/>
    </row>
    <row r="218">
      <c r="A218" s="17" t="n"/>
      <c r="B218" s="6" t="n"/>
      <c r="C218" s="6" t="n"/>
      <c r="D218" s="6" t="n"/>
      <c r="E218" s="8" t="n"/>
      <c r="F218" s="6" t="n"/>
    </row>
    <row r="219">
      <c r="A219" s="17" t="n"/>
      <c r="B219" s="6" t="n"/>
      <c r="C219" s="6" t="n"/>
      <c r="D219" s="6" t="n"/>
      <c r="E219" s="8" t="n"/>
      <c r="F219" s="6" t="n"/>
    </row>
    <row r="220">
      <c r="A220" s="17" t="n"/>
      <c r="B220" s="6" t="n"/>
      <c r="C220" s="6" t="n"/>
      <c r="D220" s="6" t="n"/>
      <c r="E220" s="8" t="n"/>
      <c r="F220" s="6" t="n"/>
    </row>
    <row r="221">
      <c r="A221" s="17" t="n"/>
      <c r="B221" s="6" t="n"/>
      <c r="C221" s="6" t="n"/>
      <c r="D221" s="6" t="n"/>
      <c r="E221" s="8" t="n"/>
      <c r="F221" s="6" t="n"/>
    </row>
    <row r="222">
      <c r="A222" s="17" t="n"/>
      <c r="B222" s="6" t="n"/>
      <c r="C222" s="6" t="n"/>
      <c r="D222" s="6" t="n"/>
      <c r="E222" s="8" t="n"/>
      <c r="F222" s="6" t="n"/>
    </row>
    <row r="223">
      <c r="A223" s="17" t="n"/>
      <c r="B223" s="6" t="n"/>
      <c r="C223" s="6" t="n"/>
      <c r="D223" s="6" t="n"/>
      <c r="E223" s="8" t="n"/>
      <c r="F223" s="6" t="n"/>
    </row>
    <row r="224">
      <c r="A224" s="17" t="n"/>
      <c r="B224" s="6" t="n"/>
      <c r="C224" s="6" t="n"/>
      <c r="D224" s="6" t="n"/>
      <c r="E224" s="8" t="n"/>
      <c r="F224" s="6" t="n"/>
    </row>
    <row r="225">
      <c r="A225" s="17" t="n"/>
      <c r="B225" s="6" t="n"/>
      <c r="C225" s="6" t="n"/>
      <c r="D225" s="6" t="n"/>
      <c r="E225" s="8" t="n"/>
      <c r="F225" s="6" t="n"/>
    </row>
    <row r="226">
      <c r="A226" s="17" t="n"/>
      <c r="B226" s="6" t="n"/>
      <c r="C226" s="6" t="n"/>
      <c r="D226" s="6" t="n"/>
      <c r="E226" s="8" t="n"/>
      <c r="F226" s="6" t="n"/>
    </row>
    <row r="227">
      <c r="A227" s="17" t="n"/>
      <c r="B227" s="6" t="n"/>
      <c r="C227" s="6" t="n"/>
      <c r="D227" s="6" t="n"/>
      <c r="E227" s="8" t="n"/>
      <c r="F227" s="6" t="n"/>
    </row>
    <row r="228">
      <c r="A228" s="17" t="n"/>
      <c r="B228" s="6" t="n"/>
      <c r="C228" s="6" t="n"/>
      <c r="D228" s="6" t="n"/>
      <c r="E228" s="8" t="n"/>
      <c r="F228" s="6" t="n"/>
    </row>
    <row r="229">
      <c r="A229" s="17" t="n"/>
      <c r="B229" s="6" t="n"/>
      <c r="C229" s="6" t="n"/>
      <c r="D229" s="6" t="n"/>
      <c r="E229" s="8" t="n"/>
      <c r="F229" s="6" t="n"/>
    </row>
    <row r="230">
      <c r="A230" s="17" t="n"/>
      <c r="B230" s="6" t="n"/>
      <c r="C230" s="6" t="n"/>
      <c r="D230" s="6" t="n"/>
      <c r="E230" s="8" t="n"/>
      <c r="F230" s="6" t="n"/>
    </row>
    <row r="231">
      <c r="A231" s="17" t="n"/>
      <c r="B231" s="6" t="n"/>
      <c r="C231" s="6" t="n"/>
      <c r="D231" s="6" t="n"/>
      <c r="E231" s="8" t="n"/>
      <c r="F231" s="6" t="n"/>
    </row>
    <row r="232">
      <c r="A232" s="17" t="n"/>
      <c r="B232" s="6" t="n"/>
      <c r="C232" s="6" t="n"/>
      <c r="D232" s="6" t="n"/>
      <c r="E232" s="8" t="n"/>
      <c r="F232" s="6" t="n"/>
    </row>
    <row r="233">
      <c r="A233" s="17" t="n"/>
      <c r="B233" s="6" t="n"/>
      <c r="C233" s="6" t="n"/>
      <c r="D233" s="6" t="n"/>
      <c r="E233" s="8" t="n"/>
      <c r="F233" s="6" t="n"/>
    </row>
    <row r="234">
      <c r="A234" s="17" t="n"/>
      <c r="B234" s="6" t="n"/>
      <c r="C234" s="6" t="n"/>
      <c r="D234" s="6" t="n"/>
      <c r="E234" s="8" t="n"/>
      <c r="F234" s="6" t="n"/>
    </row>
    <row r="235">
      <c r="A235" s="17" t="n"/>
      <c r="B235" s="6" t="n"/>
      <c r="C235" s="6" t="n"/>
      <c r="D235" s="6" t="n"/>
      <c r="E235" s="8" t="n"/>
      <c r="F235" s="6" t="n"/>
    </row>
    <row r="236">
      <c r="A236" s="17" t="n"/>
      <c r="B236" s="6" t="n"/>
      <c r="C236" s="6" t="n"/>
      <c r="D236" s="6" t="n"/>
      <c r="E236" s="8" t="n"/>
      <c r="F236" s="6" t="n"/>
    </row>
    <row r="237">
      <c r="A237" s="17" t="n"/>
      <c r="B237" s="6" t="n"/>
      <c r="C237" s="6" t="n"/>
      <c r="D237" s="6" t="n"/>
      <c r="E237" s="8" t="n"/>
      <c r="F237" s="6" t="n"/>
    </row>
    <row r="238">
      <c r="A238" s="17" t="n"/>
      <c r="B238" s="6" t="n"/>
      <c r="C238" s="6" t="n"/>
      <c r="D238" s="6" t="n"/>
      <c r="E238" s="8" t="n"/>
      <c r="F238" s="6" t="n"/>
    </row>
    <row r="239">
      <c r="A239" s="17" t="n"/>
      <c r="B239" s="6" t="n"/>
      <c r="C239" s="6" t="n"/>
      <c r="D239" s="6" t="n"/>
      <c r="E239" s="8" t="n"/>
      <c r="F239" s="6" t="n"/>
    </row>
    <row r="240">
      <c r="A240" s="17" t="n"/>
      <c r="B240" s="6" t="n"/>
      <c r="C240" s="6" t="n"/>
      <c r="D240" s="6" t="n"/>
      <c r="E240" s="8" t="n"/>
      <c r="F240" s="6" t="n"/>
    </row>
    <row r="241">
      <c r="A241" s="17" t="n"/>
      <c r="B241" s="6" t="n"/>
      <c r="C241" s="6" t="n"/>
      <c r="D241" s="6" t="n"/>
      <c r="E241" s="8" t="n"/>
      <c r="F241" s="6" t="n"/>
    </row>
    <row r="242">
      <c r="A242" s="17" t="n"/>
      <c r="B242" s="6" t="n"/>
      <c r="C242" s="6" t="n"/>
      <c r="D242" s="6" t="n"/>
      <c r="E242" s="8" t="n"/>
      <c r="F242" s="6" t="n"/>
    </row>
    <row r="243">
      <c r="A243" s="17" t="n"/>
      <c r="B243" s="6" t="n"/>
      <c r="C243" s="6" t="n"/>
      <c r="D243" s="6" t="n"/>
      <c r="E243" s="8" t="n"/>
      <c r="F243" s="6" t="n"/>
    </row>
    <row r="244">
      <c r="A244" s="17" t="n"/>
      <c r="B244" s="6" t="n"/>
      <c r="C244" s="6" t="n"/>
      <c r="D244" s="6" t="n"/>
      <c r="E244" s="8" t="n"/>
      <c r="F244" s="6" t="n"/>
    </row>
    <row r="245">
      <c r="A245" s="17" t="n"/>
      <c r="B245" s="6" t="n"/>
      <c r="C245" s="6" t="n"/>
      <c r="D245" s="6" t="n"/>
      <c r="E245" s="8" t="n"/>
      <c r="F245" s="6" t="n"/>
    </row>
    <row r="246">
      <c r="A246" s="17" t="n"/>
      <c r="B246" s="6" t="n"/>
      <c r="C246" s="6" t="n"/>
      <c r="D246" s="6" t="n"/>
      <c r="E246" s="8" t="n"/>
      <c r="F246" s="6" t="n"/>
    </row>
    <row r="247">
      <c r="A247" s="17" t="n"/>
      <c r="B247" s="6" t="n"/>
      <c r="C247" s="6" t="n"/>
      <c r="D247" s="6" t="n"/>
      <c r="E247" s="8" t="n"/>
      <c r="F247" s="6" t="n"/>
    </row>
    <row r="248">
      <c r="A248" s="17" t="n"/>
      <c r="B248" s="6" t="n"/>
      <c r="C248" s="6" t="n"/>
      <c r="D248" s="6" t="n"/>
      <c r="E248" s="8" t="n"/>
      <c r="F248" s="6" t="n"/>
    </row>
    <row r="249">
      <c r="A249" s="17" t="n"/>
      <c r="B249" s="6" t="n"/>
      <c r="C249" s="6" t="n"/>
      <c r="D249" s="6" t="n"/>
      <c r="E249" s="8" t="n"/>
      <c r="F249" s="6" t="n"/>
    </row>
    <row r="250">
      <c r="A250" s="17" t="n"/>
      <c r="B250" s="6" t="n"/>
      <c r="C250" s="6" t="n"/>
      <c r="D250" s="6" t="n"/>
      <c r="E250" s="8" t="n"/>
      <c r="F250" s="6" t="n"/>
    </row>
    <row r="251">
      <c r="A251" s="17" t="n"/>
      <c r="B251" s="6" t="n"/>
      <c r="C251" s="6" t="n"/>
      <c r="D251" s="6" t="n"/>
      <c r="E251" s="8" t="n"/>
      <c r="F251" s="6" t="n"/>
    </row>
    <row r="252">
      <c r="A252" s="17" t="n"/>
      <c r="B252" s="6" t="n"/>
      <c r="C252" s="6" t="n"/>
      <c r="D252" s="6" t="n"/>
      <c r="E252" s="8" t="n"/>
      <c r="F252" s="6" t="n"/>
    </row>
    <row r="253">
      <c r="A253" s="17" t="n"/>
      <c r="B253" s="6" t="n"/>
      <c r="C253" s="6" t="n"/>
      <c r="D253" s="6" t="n"/>
      <c r="E253" s="8" t="n"/>
      <c r="F253" s="6" t="n"/>
    </row>
    <row r="254">
      <c r="A254" s="17" t="n"/>
      <c r="B254" s="6" t="n"/>
      <c r="C254" s="6" t="n"/>
      <c r="D254" s="6" t="n"/>
      <c r="E254" s="8" t="n"/>
      <c r="F254" s="6" t="n"/>
    </row>
    <row r="255">
      <c r="A255" s="17" t="n"/>
      <c r="B255" s="6" t="n"/>
      <c r="C255" s="6" t="n"/>
      <c r="D255" s="6" t="n"/>
      <c r="E255" s="8" t="n"/>
      <c r="F255" s="6" t="n"/>
    </row>
    <row r="256">
      <c r="A256" s="17" t="n"/>
      <c r="B256" s="6" t="n"/>
      <c r="C256" s="6" t="n"/>
      <c r="D256" s="6" t="n"/>
      <c r="E256" s="8" t="n"/>
      <c r="F256" s="6" t="n"/>
    </row>
    <row r="257">
      <c r="A257" s="17" t="n"/>
      <c r="B257" s="6" t="n"/>
      <c r="C257" s="6" t="n"/>
      <c r="D257" s="6" t="n"/>
      <c r="E257" s="8" t="n"/>
      <c r="F257" s="6" t="n"/>
    </row>
    <row r="258">
      <c r="A258" s="17" t="n"/>
      <c r="B258" s="6" t="n"/>
      <c r="C258" s="6" t="n"/>
      <c r="D258" s="6" t="n"/>
      <c r="E258" s="8" t="n"/>
      <c r="F258" s="6" t="n"/>
    </row>
    <row r="259">
      <c r="A259" s="17" t="n"/>
      <c r="B259" s="6" t="n"/>
      <c r="C259" s="6" t="n"/>
      <c r="D259" s="6" t="n"/>
      <c r="E259" s="8" t="n"/>
      <c r="F259" s="6" t="n"/>
    </row>
    <row r="260">
      <c r="A260" s="17" t="n"/>
      <c r="B260" s="6" t="n"/>
      <c r="C260" s="6" t="n"/>
      <c r="D260" s="6" t="n"/>
      <c r="E260" s="8" t="n"/>
      <c r="F260" s="6" t="n"/>
    </row>
    <row r="261">
      <c r="A261" s="17" t="n"/>
      <c r="B261" s="6" t="n"/>
      <c r="C261" s="6" t="n"/>
      <c r="D261" s="6" t="n"/>
      <c r="E261" s="8" t="n"/>
      <c r="F261" s="6" t="n"/>
    </row>
    <row r="262">
      <c r="A262" s="17" t="n"/>
      <c r="B262" s="6" t="n"/>
      <c r="C262" s="6" t="n"/>
      <c r="D262" s="6" t="n"/>
      <c r="E262" s="8" t="n"/>
      <c r="F262" s="6" t="n"/>
    </row>
    <row r="263">
      <c r="A263" s="17" t="n"/>
      <c r="B263" s="6" t="n"/>
      <c r="C263" s="6" t="n"/>
      <c r="D263" s="6" t="n"/>
      <c r="E263" s="8" t="n"/>
      <c r="F263" s="6" t="n"/>
    </row>
    <row r="264">
      <c r="A264" s="17" t="n"/>
      <c r="B264" s="6" t="n"/>
      <c r="C264" s="6" t="n"/>
      <c r="D264" s="6" t="n"/>
      <c r="E264" s="8" t="n"/>
      <c r="F264" s="6" t="n"/>
    </row>
    <row r="265">
      <c r="A265" s="17" t="n"/>
      <c r="B265" s="6" t="n"/>
      <c r="C265" s="6" t="n"/>
      <c r="D265" s="6" t="n"/>
      <c r="E265" s="8" t="n"/>
      <c r="F265" s="6" t="n"/>
    </row>
    <row r="266">
      <c r="A266" s="17" t="n"/>
      <c r="B266" s="6" t="n"/>
      <c r="C266" s="6" t="n"/>
      <c r="D266" s="6" t="n"/>
      <c r="E266" s="8" t="n"/>
      <c r="F266" s="6" t="n"/>
    </row>
    <row r="267">
      <c r="A267" s="17" t="n"/>
      <c r="B267" s="6" t="n"/>
      <c r="C267" s="6" t="n"/>
      <c r="D267" s="6" t="n"/>
      <c r="E267" s="8" t="n"/>
      <c r="F267" s="6" t="n"/>
    </row>
    <row r="268">
      <c r="A268" s="17" t="n"/>
      <c r="B268" s="6" t="n"/>
      <c r="C268" s="6" t="n"/>
      <c r="D268" s="6" t="n"/>
      <c r="E268" s="8" t="n"/>
      <c r="F268" s="6" t="n"/>
    </row>
    <row r="269">
      <c r="A269" s="17" t="n"/>
      <c r="B269" s="6" t="n"/>
      <c r="C269" s="6" t="n"/>
      <c r="D269" s="6" t="n"/>
      <c r="E269" s="8" t="n"/>
      <c r="F269" s="6" t="n"/>
    </row>
    <row r="270">
      <c r="A270" s="17" t="n"/>
      <c r="B270" s="6" t="n"/>
      <c r="C270" s="6" t="n"/>
      <c r="D270" s="6" t="n"/>
      <c r="E270" s="8" t="n"/>
      <c r="F270" s="6" t="n"/>
    </row>
    <row r="271">
      <c r="A271" s="17" t="n"/>
      <c r="B271" s="6" t="n"/>
      <c r="C271" s="6" t="n"/>
      <c r="D271" s="6" t="n"/>
      <c r="E271" s="8" t="n"/>
      <c r="F271" s="6" t="n"/>
    </row>
    <row r="272">
      <c r="A272" s="17" t="n"/>
      <c r="B272" s="6" t="n"/>
      <c r="C272" s="6" t="n"/>
      <c r="D272" s="6" t="n"/>
      <c r="E272" s="8" t="n"/>
      <c r="F272" s="6" t="n"/>
    </row>
    <row r="273">
      <c r="A273" s="17" t="n"/>
      <c r="B273" s="6" t="n"/>
      <c r="C273" s="6" t="n"/>
      <c r="D273" s="6" t="n"/>
      <c r="E273" s="8" t="n"/>
      <c r="F273" s="6" t="n"/>
    </row>
    <row r="274">
      <c r="A274" s="17" t="n"/>
      <c r="B274" s="6" t="n"/>
      <c r="C274" s="6" t="n"/>
      <c r="D274" s="6" t="n"/>
      <c r="E274" s="8" t="n"/>
      <c r="F274" s="6" t="n"/>
    </row>
    <row r="275">
      <c r="A275" s="17" t="n"/>
      <c r="B275" s="6" t="n"/>
      <c r="C275" s="6" t="n"/>
      <c r="D275" s="6" t="n"/>
      <c r="E275" s="8" t="n"/>
      <c r="F275" s="6" t="n"/>
    </row>
    <row r="276">
      <c r="A276" s="17" t="n"/>
      <c r="B276" s="6" t="n"/>
      <c r="C276" s="6" t="n"/>
      <c r="D276" s="6" t="n"/>
      <c r="E276" s="8" t="n"/>
      <c r="F276" s="6" t="n"/>
    </row>
    <row r="277">
      <c r="A277" s="17" t="n"/>
      <c r="B277" s="6" t="n"/>
      <c r="C277" s="6" t="n"/>
      <c r="D277" s="6" t="n"/>
      <c r="E277" s="8" t="n"/>
      <c r="F277" s="6" t="n"/>
    </row>
    <row r="278">
      <c r="A278" s="17" t="n"/>
      <c r="B278" s="6" t="n"/>
      <c r="C278" s="6" t="n"/>
      <c r="D278" s="6" t="n"/>
      <c r="E278" s="8" t="n"/>
      <c r="F278" s="6" t="n"/>
    </row>
    <row r="279">
      <c r="A279" s="17" t="n"/>
      <c r="B279" s="6" t="n"/>
      <c r="C279" s="6" t="n"/>
      <c r="D279" s="6" t="n"/>
      <c r="E279" s="8" t="n"/>
      <c r="F279" s="6" t="n"/>
    </row>
    <row r="280">
      <c r="A280" s="17" t="n"/>
      <c r="B280" s="6" t="n"/>
      <c r="C280" s="6" t="n"/>
      <c r="D280" s="6" t="n"/>
      <c r="E280" s="8" t="n"/>
      <c r="F280" s="6" t="n"/>
    </row>
    <row r="281">
      <c r="A281" s="17" t="n"/>
      <c r="B281" s="6" t="n"/>
      <c r="C281" s="6" t="n"/>
      <c r="D281" s="6" t="n"/>
      <c r="E281" s="8" t="n"/>
      <c r="F281" s="6" t="n"/>
    </row>
    <row r="282">
      <c r="A282" s="17" t="n"/>
      <c r="B282" s="6" t="n"/>
      <c r="C282" s="6" t="n"/>
      <c r="D282" s="6" t="n"/>
      <c r="E282" s="8" t="n"/>
      <c r="F282" s="6" t="n"/>
    </row>
    <row r="283">
      <c r="A283" s="17" t="n"/>
      <c r="B283" s="6" t="n"/>
      <c r="C283" s="6" t="n"/>
      <c r="D283" s="6" t="n"/>
      <c r="E283" s="8" t="n"/>
      <c r="F283" s="6" t="n"/>
    </row>
    <row r="284">
      <c r="A284" s="17" t="n"/>
      <c r="B284" s="6" t="n"/>
      <c r="C284" s="6" t="n"/>
      <c r="D284" s="6" t="n"/>
      <c r="E284" s="8" t="n"/>
      <c r="F284" s="6" t="n"/>
    </row>
    <row r="285">
      <c r="A285" s="17" t="n"/>
      <c r="B285" s="6" t="n"/>
      <c r="C285" s="6" t="n"/>
      <c r="D285" s="6" t="n"/>
      <c r="E285" s="8" t="n"/>
      <c r="F285" s="6" t="n"/>
    </row>
    <row r="286">
      <c r="A286" s="17" t="n"/>
      <c r="B286" s="6" t="n"/>
      <c r="C286" s="6" t="n"/>
      <c r="D286" s="6" t="n"/>
      <c r="E286" s="8" t="n"/>
      <c r="F286" s="6" t="n"/>
    </row>
    <row r="287">
      <c r="A287" s="17" t="n"/>
      <c r="B287" s="6" t="n"/>
      <c r="C287" s="6" t="n"/>
      <c r="D287" s="6" t="n"/>
      <c r="E287" s="8" t="n"/>
      <c r="F287" s="6" t="n"/>
    </row>
    <row r="288">
      <c r="A288" s="17" t="n"/>
      <c r="B288" s="6" t="n"/>
      <c r="C288" s="6" t="n"/>
      <c r="D288" s="6" t="n"/>
      <c r="E288" s="8" t="n"/>
      <c r="F288" s="6" t="n"/>
    </row>
    <row r="289">
      <c r="A289" s="17" t="n"/>
      <c r="B289" s="6" t="n"/>
      <c r="C289" s="6" t="n"/>
      <c r="D289" s="6" t="n"/>
      <c r="E289" s="8" t="n"/>
      <c r="F289" s="6" t="n"/>
    </row>
    <row r="290">
      <c r="A290" s="17" t="n"/>
      <c r="B290" s="6" t="n"/>
      <c r="C290" s="6" t="n"/>
      <c r="D290" s="6" t="n"/>
      <c r="E290" s="8" t="n"/>
      <c r="F290" s="6" t="n"/>
    </row>
    <row r="291">
      <c r="A291" s="17" t="n"/>
      <c r="B291" s="6" t="n"/>
      <c r="C291" s="6" t="n"/>
      <c r="D291" s="6" t="n"/>
      <c r="E291" s="8" t="n"/>
      <c r="F291" s="6" t="n"/>
    </row>
    <row r="292">
      <c r="A292" s="17" t="n"/>
      <c r="B292" s="6" t="n"/>
      <c r="C292" s="6" t="n"/>
      <c r="D292" s="6" t="n"/>
      <c r="E292" s="8" t="n"/>
      <c r="F292" s="6" t="n"/>
    </row>
    <row r="293">
      <c r="A293" s="17" t="n"/>
      <c r="B293" s="6" t="n"/>
      <c r="C293" s="6" t="n"/>
      <c r="D293" s="6" t="n"/>
      <c r="E293" s="8" t="n"/>
      <c r="F293" s="6" t="n"/>
    </row>
    <row r="294">
      <c r="A294" s="17" t="n"/>
      <c r="B294" s="6" t="n"/>
      <c r="C294" s="6" t="n"/>
      <c r="D294" s="6" t="n"/>
      <c r="E294" s="8" t="n"/>
      <c r="F294" s="6" t="n"/>
    </row>
    <row r="295">
      <c r="A295" s="17" t="n"/>
      <c r="B295" s="6" t="n"/>
      <c r="C295" s="6" t="n"/>
      <c r="D295" s="6" t="n"/>
      <c r="E295" s="8" t="n"/>
      <c r="F295" s="6" t="n"/>
    </row>
    <row r="296">
      <c r="A296" s="17" t="n"/>
      <c r="B296" s="6" t="n"/>
      <c r="C296" s="6" t="n"/>
      <c r="D296" s="6" t="n"/>
      <c r="E296" s="8" t="n"/>
      <c r="F296" s="6" t="n"/>
    </row>
    <row r="297">
      <c r="A297" s="17" t="n"/>
      <c r="B297" s="6" t="n"/>
      <c r="C297" s="6" t="n"/>
      <c r="D297" s="6" t="n"/>
      <c r="E297" s="8" t="n"/>
      <c r="F297" s="6" t="n"/>
    </row>
    <row r="298">
      <c r="A298" s="17" t="n"/>
      <c r="B298" s="6" t="n"/>
      <c r="C298" s="6" t="n"/>
      <c r="D298" s="6" t="n"/>
      <c r="E298" s="8" t="n"/>
      <c r="F298" s="6" t="n"/>
    </row>
    <row r="299">
      <c r="A299" s="17" t="n"/>
      <c r="B299" s="6" t="n"/>
      <c r="C299" s="6" t="n"/>
      <c r="D299" s="6" t="n"/>
      <c r="E299" s="8" t="n"/>
      <c r="F299" s="6" t="n"/>
    </row>
    <row r="300">
      <c r="A300" s="17" t="n"/>
      <c r="B300" s="6" t="n"/>
      <c r="C300" s="6" t="n"/>
      <c r="D300" s="6" t="n"/>
      <c r="E300" s="8" t="n"/>
      <c r="F300" s="6" t="n"/>
    </row>
    <row r="301">
      <c r="A301" s="17" t="n"/>
      <c r="B301" s="6" t="n"/>
      <c r="C301" s="6" t="n"/>
      <c r="D301" s="6" t="n"/>
      <c r="E301" s="8" t="n"/>
      <c r="F301" s="6" t="n"/>
    </row>
    <row r="302">
      <c r="A302" s="17" t="n"/>
      <c r="B302" s="6" t="n"/>
      <c r="C302" s="6" t="n"/>
      <c r="D302" s="6" t="n"/>
      <c r="E302" s="8" t="n"/>
      <c r="F302" s="6" t="n"/>
    </row>
    <row r="303">
      <c r="A303" s="17" t="n"/>
      <c r="B303" s="6" t="n"/>
      <c r="C303" s="6" t="n"/>
      <c r="D303" s="6" t="n"/>
      <c r="E303" s="8" t="n"/>
      <c r="F303" s="6" t="n"/>
    </row>
    <row r="304">
      <c r="A304" s="17" t="n"/>
      <c r="B304" s="6" t="n"/>
      <c r="C304" s="6" t="n"/>
      <c r="D304" s="6" t="n"/>
      <c r="E304" s="8" t="n"/>
      <c r="F304" s="6" t="n"/>
    </row>
    <row r="305">
      <c r="A305" s="17" t="n"/>
      <c r="B305" s="6" t="n"/>
      <c r="C305" s="6" t="n"/>
      <c r="D305" s="6" t="n"/>
      <c r="E305" s="8" t="n"/>
      <c r="F305" s="6" t="n"/>
    </row>
    <row r="306">
      <c r="A306" s="17" t="n"/>
      <c r="B306" s="6" t="n"/>
      <c r="C306" s="6" t="n"/>
      <c r="D306" s="6" t="n"/>
      <c r="E306" s="8" t="n"/>
      <c r="F306" s="6" t="n"/>
    </row>
    <row r="307">
      <c r="A307" s="17" t="n"/>
      <c r="B307" s="6" t="n"/>
      <c r="C307" s="6" t="n"/>
      <c r="D307" s="6" t="n"/>
      <c r="E307" s="8" t="n"/>
      <c r="F307" s="6" t="n"/>
    </row>
    <row r="308">
      <c r="A308" s="17" t="n"/>
      <c r="B308" s="6" t="n"/>
      <c r="C308" s="6" t="n"/>
      <c r="D308" s="6" t="n"/>
      <c r="E308" s="8" t="n"/>
      <c r="F308" s="6" t="n"/>
    </row>
    <row r="309">
      <c r="A309" s="17" t="n"/>
      <c r="B309" s="6" t="n"/>
      <c r="C309" s="6" t="n"/>
      <c r="D309" s="6" t="n"/>
      <c r="E309" s="8" t="n"/>
      <c r="F309" s="6" t="n"/>
    </row>
    <row r="310">
      <c r="A310" s="17" t="n"/>
      <c r="B310" s="6" t="n"/>
      <c r="C310" s="6" t="n"/>
      <c r="D310" s="6" t="n"/>
      <c r="E310" s="8" t="n"/>
      <c r="F310" s="6" t="n"/>
    </row>
    <row r="311">
      <c r="A311" s="17" t="n"/>
      <c r="B311" s="6" t="n"/>
      <c r="C311" s="6" t="n"/>
      <c r="D311" s="6" t="n"/>
      <c r="E311" s="8" t="n"/>
      <c r="F311" s="6" t="n"/>
    </row>
    <row r="312">
      <c r="A312" s="17" t="n"/>
      <c r="B312" s="6" t="n"/>
      <c r="C312" s="6" t="n"/>
      <c r="D312" s="6" t="n"/>
      <c r="E312" s="8" t="n"/>
      <c r="F312" s="6" t="n"/>
    </row>
    <row r="313">
      <c r="A313" s="17" t="n"/>
      <c r="B313" s="6" t="n"/>
      <c r="C313" s="6" t="n"/>
      <c r="D313" s="6" t="n"/>
      <c r="E313" s="8" t="n"/>
      <c r="F313" s="6" t="n"/>
    </row>
    <row r="314">
      <c r="A314" s="17" t="n"/>
      <c r="B314" s="6" t="n"/>
      <c r="C314" s="6" t="n"/>
      <c r="D314" s="6" t="n"/>
      <c r="E314" s="8" t="n"/>
      <c r="F314" s="6" t="n"/>
    </row>
    <row r="315">
      <c r="A315" s="17" t="n"/>
      <c r="B315" s="6" t="n"/>
      <c r="C315" s="6" t="n"/>
      <c r="D315" s="6" t="n"/>
      <c r="E315" s="8" t="n"/>
      <c r="F315" s="6" t="n"/>
    </row>
    <row r="316">
      <c r="A316" s="17" t="n"/>
      <c r="B316" s="6" t="n"/>
      <c r="C316" s="6" t="n"/>
      <c r="D316" s="6" t="n"/>
      <c r="E316" s="8" t="n"/>
      <c r="F316" s="6" t="n"/>
    </row>
    <row r="317">
      <c r="A317" s="17" t="n"/>
      <c r="B317" s="6" t="n"/>
      <c r="C317" s="6" t="n"/>
      <c r="D317" s="6" t="n"/>
      <c r="E317" s="8" t="n"/>
      <c r="F317" s="6" t="n"/>
    </row>
    <row r="318">
      <c r="A318" s="17" t="n"/>
      <c r="B318" s="6" t="n"/>
      <c r="C318" s="6" t="n"/>
      <c r="D318" s="6" t="n"/>
      <c r="E318" s="8" t="n"/>
      <c r="F318" s="6" t="n"/>
    </row>
    <row r="319">
      <c r="A319" s="17" t="n"/>
      <c r="B319" s="6" t="n"/>
      <c r="C319" s="6" t="n"/>
      <c r="D319" s="6" t="n"/>
      <c r="E319" s="8" t="n"/>
      <c r="F319" s="6" t="n"/>
    </row>
    <row r="320">
      <c r="A320" s="17" t="n"/>
      <c r="B320" s="6" t="n"/>
      <c r="C320" s="6" t="n"/>
      <c r="D320" s="6" t="n"/>
      <c r="E320" s="8" t="n"/>
      <c r="F320" s="6" t="n"/>
    </row>
    <row r="321">
      <c r="A321" s="17" t="n"/>
      <c r="B321" s="6" t="n"/>
      <c r="C321" s="6" t="n"/>
      <c r="D321" s="6" t="n"/>
      <c r="E321" s="8" t="n"/>
      <c r="F321" s="6" t="n"/>
    </row>
    <row r="322">
      <c r="A322" s="17" t="n"/>
      <c r="B322" s="6" t="n"/>
      <c r="C322" s="6" t="n"/>
      <c r="D322" s="6" t="n"/>
      <c r="E322" s="8" t="n"/>
      <c r="F322" s="6" t="n"/>
    </row>
    <row r="323">
      <c r="A323" s="17" t="n"/>
      <c r="B323" s="6" t="n"/>
      <c r="C323" s="6" t="n"/>
      <c r="D323" s="6" t="n"/>
      <c r="E323" s="8" t="n"/>
      <c r="F323" s="6" t="n"/>
    </row>
    <row r="324">
      <c r="A324" s="17" t="n"/>
      <c r="B324" s="6" t="n"/>
      <c r="C324" s="6" t="n"/>
      <c r="D324" s="6" t="n"/>
      <c r="E324" s="8" t="n"/>
      <c r="F324" s="6" t="n"/>
    </row>
    <row r="325">
      <c r="A325" s="17" t="n"/>
      <c r="B325" s="6" t="n"/>
      <c r="C325" s="6" t="n"/>
      <c r="D325" s="6" t="n"/>
      <c r="E325" s="8" t="n"/>
      <c r="F325" s="6" t="n"/>
    </row>
    <row r="326">
      <c r="A326" s="17" t="n"/>
      <c r="B326" s="6" t="n"/>
      <c r="C326" s="6" t="n"/>
      <c r="D326" s="6" t="n"/>
      <c r="E326" s="8" t="n"/>
      <c r="F326" s="6" t="n"/>
    </row>
    <row r="327">
      <c r="A327" s="17" t="n"/>
      <c r="B327" s="6" t="n"/>
      <c r="C327" s="6" t="n"/>
      <c r="D327" s="6" t="n"/>
      <c r="E327" s="8" t="n"/>
      <c r="F327" s="6" t="n"/>
    </row>
    <row r="328">
      <c r="A328" s="17" t="n"/>
      <c r="B328" s="6" t="n"/>
      <c r="C328" s="6" t="n"/>
      <c r="D328" s="6" t="n"/>
      <c r="E328" s="8" t="n"/>
      <c r="F328" s="6" t="n"/>
    </row>
    <row r="329">
      <c r="A329" s="17" t="n"/>
      <c r="B329" s="6" t="n"/>
      <c r="C329" s="6" t="n"/>
      <c r="D329" s="6" t="n"/>
      <c r="E329" s="8" t="n"/>
      <c r="F329" s="6" t="n"/>
    </row>
    <row r="330">
      <c r="A330" s="17" t="n"/>
      <c r="B330" s="6" t="n"/>
      <c r="C330" s="6" t="n"/>
      <c r="D330" s="6" t="n"/>
      <c r="E330" s="8" t="n"/>
      <c r="F330" s="6" t="n"/>
    </row>
    <row r="331">
      <c r="A331" s="17" t="n"/>
      <c r="B331" s="6" t="n"/>
      <c r="C331" s="6" t="n"/>
      <c r="D331" s="6" t="n"/>
      <c r="E331" s="8" t="n"/>
      <c r="F331" s="6" t="n"/>
    </row>
    <row r="332">
      <c r="A332" s="17" t="n"/>
      <c r="B332" s="6" t="n"/>
      <c r="C332" s="6" t="n"/>
      <c r="D332" s="6" t="n"/>
      <c r="E332" s="8" t="n"/>
      <c r="F332" s="6" t="n"/>
    </row>
    <row r="333">
      <c r="A333" s="17" t="n"/>
      <c r="B333" s="6" t="n"/>
      <c r="C333" s="6" t="n"/>
      <c r="D333" s="6" t="n"/>
      <c r="E333" s="8" t="n"/>
      <c r="F333" s="6" t="n"/>
    </row>
    <row r="334">
      <c r="A334" s="17" t="n"/>
      <c r="B334" s="6" t="n"/>
      <c r="C334" s="6" t="n"/>
      <c r="D334" s="6" t="n"/>
      <c r="E334" s="8" t="n"/>
      <c r="F334" s="6" t="n"/>
    </row>
    <row r="335">
      <c r="A335" s="17" t="n"/>
      <c r="B335" s="6" t="n"/>
      <c r="C335" s="6" t="n"/>
      <c r="D335" s="6" t="n"/>
      <c r="E335" s="8" t="n"/>
      <c r="F335" s="6" t="n"/>
    </row>
    <row r="336">
      <c r="A336" s="17" t="n"/>
      <c r="B336" s="6" t="n"/>
      <c r="C336" s="6" t="n"/>
      <c r="D336" s="6" t="n"/>
      <c r="E336" s="8" t="n"/>
      <c r="F336" s="6" t="n"/>
    </row>
    <row r="337">
      <c r="A337" s="17" t="n"/>
      <c r="B337" s="6" t="n"/>
      <c r="C337" s="6" t="n"/>
      <c r="D337" s="6" t="n"/>
      <c r="E337" s="8" t="n"/>
      <c r="F337" s="6" t="n"/>
    </row>
    <row r="338">
      <c r="A338" s="17" t="n"/>
      <c r="B338" s="6" t="n"/>
      <c r="C338" s="6" t="n"/>
      <c r="D338" s="6" t="n"/>
      <c r="E338" s="8" t="n"/>
      <c r="F338" s="6" t="n"/>
    </row>
    <row r="339">
      <c r="A339" s="17" t="n"/>
      <c r="B339" s="6" t="n"/>
      <c r="C339" s="6" t="n"/>
      <c r="D339" s="6" t="n"/>
      <c r="E339" s="8" t="n"/>
      <c r="F339" s="6" t="n"/>
    </row>
    <row r="340">
      <c r="A340" s="17" t="n"/>
      <c r="B340" s="6" t="n"/>
      <c r="C340" s="6" t="n"/>
      <c r="D340" s="6" t="n"/>
      <c r="E340" s="8" t="n"/>
      <c r="F340" s="6" t="n"/>
    </row>
    <row r="341">
      <c r="A341" s="17" t="n"/>
      <c r="B341" s="6" t="n"/>
      <c r="C341" s="6" t="n"/>
      <c r="D341" s="6" t="n"/>
      <c r="E341" s="8" t="n"/>
      <c r="F341" s="6" t="n"/>
    </row>
    <row r="342">
      <c r="A342" s="17" t="n"/>
      <c r="B342" s="6" t="n"/>
      <c r="C342" s="6" t="n"/>
      <c r="D342" s="6" t="n"/>
      <c r="E342" s="8" t="n"/>
      <c r="F342" s="6" t="n"/>
    </row>
    <row r="343">
      <c r="A343" s="17" t="n"/>
      <c r="B343" s="6" t="n"/>
      <c r="C343" s="6" t="n"/>
      <c r="D343" s="6" t="n"/>
      <c r="E343" s="8" t="n"/>
      <c r="F343" s="6" t="n"/>
    </row>
    <row r="344">
      <c r="A344" s="17" t="n"/>
      <c r="B344" s="6" t="n"/>
      <c r="C344" s="6" t="n"/>
      <c r="D344" s="6" t="n"/>
      <c r="E344" s="8" t="n"/>
      <c r="F344" s="6" t="n"/>
    </row>
    <row r="345">
      <c r="A345" s="17" t="n"/>
      <c r="B345" s="6" t="n"/>
      <c r="C345" s="6" t="n"/>
      <c r="D345" s="6" t="n"/>
      <c r="E345" s="8" t="n"/>
      <c r="F345" s="6" t="n"/>
    </row>
    <row r="346">
      <c r="A346" s="17" t="n"/>
      <c r="B346" s="6" t="n"/>
      <c r="C346" s="6" t="n"/>
      <c r="D346" s="6" t="n"/>
      <c r="E346" s="8" t="n"/>
      <c r="F346" s="6" t="n"/>
    </row>
    <row r="347">
      <c r="A347" s="17" t="n"/>
      <c r="B347" s="6" t="n"/>
      <c r="C347" s="6" t="n"/>
      <c r="D347" s="6" t="n"/>
      <c r="E347" s="8" t="n"/>
      <c r="F347" s="6" t="n"/>
    </row>
    <row r="348">
      <c r="A348" s="17" t="n"/>
      <c r="B348" s="6" t="n"/>
      <c r="C348" s="6" t="n"/>
      <c r="D348" s="6" t="n"/>
      <c r="E348" s="8" t="n"/>
      <c r="F348" s="6" t="n"/>
    </row>
    <row r="349">
      <c r="A349" s="17" t="n"/>
      <c r="B349" s="6" t="n"/>
      <c r="C349" s="6" t="n"/>
      <c r="D349" s="6" t="n"/>
      <c r="E349" s="8" t="n"/>
      <c r="F349" s="6" t="n"/>
    </row>
    <row r="350">
      <c r="A350" s="17" t="n"/>
      <c r="B350" s="6" t="n"/>
      <c r="C350" s="6" t="n"/>
      <c r="D350" s="6" t="n"/>
      <c r="E350" s="8" t="n"/>
      <c r="F350" s="6" t="n"/>
    </row>
    <row r="351">
      <c r="A351" s="17" t="n"/>
      <c r="B351" s="6" t="n"/>
      <c r="C351" s="6" t="n"/>
      <c r="D351" s="6" t="n"/>
      <c r="E351" s="8" t="n"/>
      <c r="F351" s="6" t="n"/>
    </row>
    <row r="352">
      <c r="A352" s="17" t="n"/>
      <c r="B352" s="6" t="n"/>
      <c r="C352" s="6" t="n"/>
      <c r="D352" s="6" t="n"/>
      <c r="E352" s="8" t="n"/>
      <c r="F352" s="6" t="n"/>
    </row>
    <row r="353">
      <c r="A353" s="17" t="n"/>
      <c r="B353" s="6" t="n"/>
      <c r="C353" s="6" t="n"/>
      <c r="D353" s="6" t="n"/>
      <c r="E353" s="8" t="n"/>
      <c r="F353" s="6" t="n"/>
    </row>
    <row r="354">
      <c r="A354" s="17" t="n"/>
      <c r="B354" s="6" t="n"/>
      <c r="C354" s="6" t="n"/>
      <c r="D354" s="6" t="n"/>
      <c r="E354" s="8" t="n"/>
      <c r="F354" s="6" t="n"/>
    </row>
    <row r="355">
      <c r="A355" s="17" t="n"/>
      <c r="B355" s="6" t="n"/>
      <c r="C355" s="6" t="n"/>
      <c r="D355" s="6" t="n"/>
      <c r="E355" s="8" t="n"/>
      <c r="F355" s="6" t="n"/>
    </row>
    <row r="356">
      <c r="A356" s="17" t="n"/>
      <c r="B356" s="6" t="n"/>
      <c r="C356" s="6" t="n"/>
      <c r="D356" s="6" t="n"/>
      <c r="E356" s="8" t="n"/>
      <c r="F356" s="6" t="n"/>
    </row>
    <row r="357">
      <c r="A357" s="17" t="n"/>
      <c r="B357" s="6" t="n"/>
      <c r="C357" s="6" t="n"/>
      <c r="D357" s="6" t="n"/>
      <c r="E357" s="8" t="n"/>
      <c r="F357" s="6" t="n"/>
    </row>
    <row r="358">
      <c r="A358" s="17" t="n"/>
      <c r="B358" s="6" t="n"/>
      <c r="C358" s="6" t="n"/>
      <c r="D358" s="6" t="n"/>
      <c r="E358" s="8" t="n"/>
      <c r="F358" s="6" t="n"/>
    </row>
    <row r="359">
      <c r="A359" s="17" t="n"/>
      <c r="B359" s="6" t="n"/>
      <c r="C359" s="6" t="n"/>
      <c r="D359" s="6" t="n"/>
      <c r="E359" s="8" t="n"/>
      <c r="F359" s="6" t="n"/>
    </row>
    <row r="360">
      <c r="A360" s="17" t="n"/>
      <c r="B360" s="6" t="n"/>
      <c r="C360" s="6" t="n"/>
      <c r="D360" s="6" t="n"/>
      <c r="E360" s="8" t="n"/>
      <c r="F360" s="6" t="n"/>
    </row>
    <row r="361">
      <c r="A361" s="17" t="n"/>
      <c r="B361" s="6" t="n"/>
      <c r="C361" s="6" t="n"/>
      <c r="D361" s="6" t="n"/>
      <c r="E361" s="8" t="n"/>
      <c r="F361" s="6" t="n"/>
    </row>
    <row r="362">
      <c r="A362" s="17" t="n"/>
      <c r="B362" s="6" t="n"/>
      <c r="C362" s="6" t="n"/>
      <c r="D362" s="6" t="n"/>
      <c r="E362" s="8" t="n"/>
      <c r="F362" s="6" t="n"/>
    </row>
    <row r="363">
      <c r="A363" s="17" t="n"/>
      <c r="B363" s="6" t="n"/>
      <c r="C363" s="6" t="n"/>
      <c r="D363" s="6" t="n"/>
      <c r="E363" s="8" t="n"/>
      <c r="F363" s="6" t="n"/>
    </row>
    <row r="364">
      <c r="A364" s="17" t="n"/>
      <c r="B364" s="6" t="n"/>
      <c r="C364" s="6" t="n"/>
      <c r="D364" s="6" t="n"/>
      <c r="E364" s="8" t="n"/>
      <c r="F364" s="6" t="n"/>
    </row>
    <row r="365">
      <c r="A365" s="17" t="n"/>
      <c r="B365" s="6" t="n"/>
      <c r="C365" s="6" t="n"/>
      <c r="D365" s="6" t="n"/>
      <c r="E365" s="8" t="n"/>
      <c r="F365" s="6" t="n"/>
    </row>
    <row r="366">
      <c r="A366" s="17" t="n"/>
      <c r="B366" s="6" t="n"/>
      <c r="C366" s="6" t="n"/>
      <c r="D366" s="6" t="n"/>
      <c r="E366" s="8" t="n"/>
      <c r="F366" s="6" t="n"/>
    </row>
    <row r="367">
      <c r="A367" s="17" t="n"/>
      <c r="B367" s="6" t="n"/>
      <c r="C367" s="6" t="n"/>
      <c r="D367" s="6" t="n"/>
      <c r="E367" s="8" t="n"/>
      <c r="F367" s="6" t="n"/>
    </row>
    <row r="368">
      <c r="A368" s="17" t="n"/>
      <c r="B368" s="6" t="n"/>
      <c r="C368" s="6" t="n"/>
      <c r="D368" s="6" t="n"/>
      <c r="E368" s="8" t="n"/>
      <c r="F368" s="6" t="n"/>
    </row>
    <row r="369">
      <c r="A369" s="17" t="n"/>
      <c r="B369" s="6" t="n"/>
      <c r="C369" s="6" t="n"/>
      <c r="D369" s="6" t="n"/>
      <c r="E369" s="8" t="n"/>
      <c r="F369" s="6" t="n"/>
    </row>
    <row r="370">
      <c r="A370" s="17" t="n"/>
      <c r="B370" s="6" t="n"/>
      <c r="C370" s="6" t="n"/>
      <c r="D370" s="6" t="n"/>
      <c r="E370" s="8" t="n"/>
      <c r="F370" s="6" t="n"/>
    </row>
    <row r="371">
      <c r="A371" s="17" t="n"/>
      <c r="B371" s="6" t="n"/>
      <c r="C371" s="6" t="n"/>
      <c r="D371" s="6" t="n"/>
      <c r="E371" s="8" t="n"/>
      <c r="F371" s="6" t="n"/>
    </row>
    <row r="372">
      <c r="A372" s="17" t="n"/>
      <c r="B372" s="6" t="n"/>
      <c r="C372" s="6" t="n"/>
      <c r="D372" s="6" t="n"/>
      <c r="E372" s="8" t="n"/>
      <c r="F372" s="6" t="n"/>
    </row>
    <row r="373">
      <c r="A373" s="17" t="n"/>
      <c r="B373" s="6" t="n"/>
      <c r="C373" s="6" t="n"/>
      <c r="D373" s="6" t="n"/>
      <c r="E373" s="8" t="n"/>
      <c r="F373" s="6" t="n"/>
    </row>
    <row r="374">
      <c r="A374" s="17" t="n"/>
      <c r="B374" s="6" t="n"/>
      <c r="C374" s="6" t="n"/>
      <c r="D374" s="6" t="n"/>
      <c r="E374" s="8" t="n"/>
      <c r="F374" s="6" t="n"/>
    </row>
    <row r="375">
      <c r="A375" s="17" t="n"/>
      <c r="B375" s="6" t="n"/>
      <c r="C375" s="6" t="n"/>
      <c r="D375" s="6" t="n"/>
      <c r="E375" s="8" t="n"/>
      <c r="F375" s="6" t="n"/>
    </row>
    <row r="376">
      <c r="A376" s="17" t="n"/>
      <c r="B376" s="6" t="n"/>
      <c r="C376" s="6" t="n"/>
      <c r="D376" s="6" t="n"/>
      <c r="E376" s="8" t="n"/>
      <c r="F376" s="6" t="n"/>
    </row>
    <row r="377">
      <c r="A377" s="17" t="n"/>
      <c r="B377" s="6" t="n"/>
      <c r="C377" s="6" t="n"/>
      <c r="D377" s="6" t="n"/>
      <c r="E377" s="8" t="n"/>
      <c r="F377" s="6" t="n"/>
    </row>
    <row r="378">
      <c r="A378" s="17" t="n"/>
      <c r="B378" s="6" t="n"/>
      <c r="C378" s="6" t="n"/>
      <c r="D378" s="6" t="n"/>
      <c r="E378" s="8" t="n"/>
      <c r="F378" s="6" t="n"/>
    </row>
    <row r="379">
      <c r="A379" s="17" t="n"/>
      <c r="B379" s="6" t="n"/>
      <c r="C379" s="6" t="n"/>
      <c r="D379" s="6" t="n"/>
      <c r="E379" s="8" t="n"/>
      <c r="F379" s="6" t="n"/>
    </row>
    <row r="380">
      <c r="A380" s="17" t="n"/>
      <c r="B380" s="6" t="n"/>
      <c r="C380" s="6" t="n"/>
      <c r="D380" s="6" t="n"/>
      <c r="E380" s="8" t="n"/>
      <c r="F380" s="6" t="n"/>
    </row>
    <row r="381">
      <c r="A381" s="17" t="n"/>
      <c r="B381" s="6" t="n"/>
      <c r="C381" s="6" t="n"/>
      <c r="D381" s="6" t="n"/>
      <c r="E381" s="8" t="n"/>
      <c r="F381" s="6" t="n"/>
    </row>
    <row r="382">
      <c r="A382" s="17" t="n"/>
      <c r="B382" s="6" t="n"/>
      <c r="C382" s="6" t="n"/>
      <c r="D382" s="6" t="n"/>
      <c r="E382" s="8" t="n"/>
      <c r="F382" s="6" t="n"/>
    </row>
    <row r="383">
      <c r="A383" s="17" t="n"/>
      <c r="B383" s="6" t="n"/>
      <c r="C383" s="6" t="n"/>
      <c r="D383" s="6" t="n"/>
      <c r="E383" s="8" t="n"/>
      <c r="F383" s="6" t="n"/>
    </row>
    <row r="384">
      <c r="A384" s="17" t="n"/>
      <c r="B384" s="6" t="n"/>
      <c r="C384" s="6" t="n"/>
      <c r="D384" s="6" t="n"/>
      <c r="E384" s="8" t="n"/>
      <c r="F384" s="6" t="n"/>
    </row>
    <row r="385">
      <c r="A385" s="17" t="n"/>
      <c r="B385" s="6" t="n"/>
      <c r="C385" s="6" t="n"/>
      <c r="D385" s="6" t="n"/>
      <c r="E385" s="8" t="n"/>
      <c r="F385" s="6" t="n"/>
    </row>
    <row r="386">
      <c r="A386" s="17" t="n"/>
      <c r="B386" s="6" t="n"/>
      <c r="C386" s="6" t="n"/>
      <c r="D386" s="6" t="n"/>
      <c r="E386" s="8" t="n"/>
      <c r="F386" s="6" t="n"/>
    </row>
    <row r="387">
      <c r="A387" s="17" t="n"/>
      <c r="B387" s="6" t="n"/>
      <c r="C387" s="6" t="n"/>
      <c r="D387" s="6" t="n"/>
      <c r="E387" s="8" t="n"/>
      <c r="F387" s="6" t="n"/>
    </row>
    <row r="388">
      <c r="A388" s="17" t="n"/>
      <c r="B388" s="6" t="n"/>
      <c r="C388" s="6" t="n"/>
      <c r="D388" s="6" t="n"/>
      <c r="E388" s="8" t="n"/>
      <c r="F388" s="6" t="n"/>
    </row>
    <row r="389">
      <c r="A389" s="17" t="n"/>
      <c r="B389" s="6" t="n"/>
      <c r="C389" s="6" t="n"/>
      <c r="D389" s="6" t="n"/>
      <c r="E389" s="8" t="n"/>
      <c r="F389" s="6" t="n"/>
    </row>
    <row r="390">
      <c r="A390" s="17" t="n"/>
      <c r="B390" s="6" t="n"/>
      <c r="C390" s="6" t="n"/>
      <c r="D390" s="6" t="n"/>
      <c r="E390" s="8" t="n"/>
      <c r="F390" s="6" t="n"/>
    </row>
    <row r="391">
      <c r="A391" s="17" t="n"/>
      <c r="B391" s="6" t="n"/>
      <c r="C391" s="6" t="n"/>
      <c r="D391" s="6" t="n"/>
      <c r="E391" s="8" t="n"/>
      <c r="F391" s="6" t="n"/>
    </row>
    <row r="392">
      <c r="A392" s="17" t="n"/>
      <c r="B392" s="6" t="n"/>
      <c r="C392" s="6" t="n"/>
      <c r="D392" s="6" t="n"/>
      <c r="E392" s="8" t="n"/>
      <c r="F392" s="6" t="n"/>
    </row>
    <row r="393">
      <c r="A393" s="17" t="n"/>
      <c r="B393" s="6" t="n"/>
      <c r="C393" s="6" t="n"/>
      <c r="D393" s="6" t="n"/>
      <c r="E393" s="8" t="n"/>
      <c r="F393" s="6" t="n"/>
    </row>
    <row r="394">
      <c r="A394" s="17" t="n"/>
      <c r="B394" s="6" t="n"/>
      <c r="C394" s="6" t="n"/>
      <c r="D394" s="6" t="n"/>
      <c r="E394" s="8" t="n"/>
      <c r="F394" s="6" t="n"/>
    </row>
    <row r="395">
      <c r="A395" s="17" t="n"/>
      <c r="B395" s="6" t="n"/>
      <c r="C395" s="6" t="n"/>
      <c r="D395" s="6" t="n"/>
      <c r="E395" s="8" t="n"/>
      <c r="F395" s="6" t="n"/>
    </row>
    <row r="396">
      <c r="A396" s="17" t="n"/>
      <c r="B396" s="6" t="n"/>
      <c r="C396" s="6" t="n"/>
      <c r="D396" s="6" t="n"/>
      <c r="E396" s="8" t="n"/>
      <c r="F396" s="6" t="n"/>
    </row>
    <row r="397">
      <c r="A397" s="17" t="n"/>
      <c r="B397" s="6" t="n"/>
      <c r="C397" s="6" t="n"/>
      <c r="D397" s="6" t="n"/>
      <c r="E397" s="8" t="n"/>
      <c r="F397" s="6" t="n"/>
    </row>
    <row r="398">
      <c r="A398" s="17" t="n"/>
      <c r="B398" s="6" t="n"/>
      <c r="C398" s="6" t="n"/>
      <c r="D398" s="6" t="n"/>
      <c r="E398" s="8" t="n"/>
      <c r="F398" s="6" t="n"/>
    </row>
    <row r="399">
      <c r="A399" s="17" t="n"/>
      <c r="B399" s="6" t="n"/>
      <c r="C399" s="6" t="n"/>
      <c r="D399" s="6" t="n"/>
      <c r="E399" s="8" t="n"/>
      <c r="F399" s="6" t="n"/>
    </row>
    <row r="400">
      <c r="A400" s="17" t="n"/>
      <c r="B400" s="6" t="n"/>
      <c r="C400" s="6" t="n"/>
      <c r="D400" s="6" t="n"/>
      <c r="E400" s="8" t="n"/>
      <c r="F400" s="6" t="n"/>
    </row>
    <row r="401">
      <c r="A401" s="17" t="n"/>
      <c r="B401" s="6" t="n"/>
      <c r="C401" s="6" t="n"/>
      <c r="D401" s="6" t="n"/>
      <c r="E401" s="8" t="n"/>
      <c r="F401" s="6" t="n"/>
    </row>
    <row r="402">
      <c r="A402" s="17" t="n"/>
      <c r="B402" s="6" t="n"/>
      <c r="C402" s="6" t="n"/>
      <c r="D402" s="6" t="n"/>
      <c r="E402" s="8" t="n"/>
      <c r="F402" s="6" t="n"/>
    </row>
    <row r="403">
      <c r="A403" s="17" t="n"/>
      <c r="B403" s="6" t="n"/>
      <c r="C403" s="6" t="n"/>
      <c r="D403" s="6" t="n"/>
      <c r="E403" s="8" t="n"/>
      <c r="F403" s="6" t="n"/>
    </row>
    <row r="404">
      <c r="A404" s="17" t="n"/>
      <c r="B404" s="6" t="n"/>
      <c r="C404" s="6" t="n"/>
      <c r="D404" s="6" t="n"/>
      <c r="E404" s="8" t="n"/>
      <c r="F404" s="6" t="n"/>
    </row>
    <row r="405">
      <c r="A405" s="17" t="n"/>
      <c r="B405" s="6" t="n"/>
      <c r="C405" s="6" t="n"/>
      <c r="D405" s="6" t="n"/>
      <c r="E405" s="8" t="n"/>
      <c r="F405" s="6" t="n"/>
    </row>
    <row r="406">
      <c r="A406" s="17" t="n"/>
      <c r="B406" s="6" t="n"/>
      <c r="C406" s="6" t="n"/>
      <c r="D406" s="6" t="n"/>
      <c r="E406" s="8" t="n"/>
      <c r="F406" s="6" t="n"/>
    </row>
    <row r="407">
      <c r="A407" s="17" t="n"/>
      <c r="B407" s="6" t="n"/>
      <c r="C407" s="6" t="n"/>
      <c r="D407" s="6" t="n"/>
      <c r="E407" s="8" t="n"/>
      <c r="F407" s="6" t="n"/>
    </row>
    <row r="408">
      <c r="A408" s="17" t="n"/>
      <c r="B408" s="6" t="n"/>
      <c r="C408" s="6" t="n"/>
      <c r="D408" s="6" t="n"/>
      <c r="E408" s="8" t="n"/>
      <c r="F408" s="6" t="n"/>
    </row>
    <row r="409">
      <c r="A409" s="17" t="n"/>
      <c r="B409" s="6" t="n"/>
      <c r="C409" s="6" t="n"/>
      <c r="D409" s="6" t="n"/>
      <c r="E409" s="8" t="n"/>
      <c r="F409" s="6" t="n"/>
    </row>
    <row r="410">
      <c r="A410" s="17" t="n"/>
      <c r="B410" s="6" t="n"/>
      <c r="C410" s="6" t="n"/>
      <c r="D410" s="6" t="n"/>
      <c r="E410" s="8" t="n"/>
      <c r="F410" s="6" t="n"/>
    </row>
    <row r="411">
      <c r="A411" s="17" t="n"/>
      <c r="B411" s="6" t="n"/>
      <c r="C411" s="6" t="n"/>
      <c r="D411" s="6" t="n"/>
      <c r="E411" s="8" t="n"/>
      <c r="F411" s="6" t="n"/>
    </row>
    <row r="412">
      <c r="A412" s="17" t="n"/>
      <c r="B412" s="6" t="n"/>
      <c r="C412" s="6" t="n"/>
      <c r="D412" s="6" t="n"/>
      <c r="E412" s="8" t="n"/>
      <c r="F412" s="6" t="n"/>
    </row>
    <row r="413">
      <c r="A413" s="17" t="n"/>
      <c r="B413" s="6" t="n"/>
      <c r="C413" s="6" t="n"/>
      <c r="D413" s="6" t="n"/>
      <c r="E413" s="8" t="n"/>
      <c r="F413" s="6" t="n"/>
    </row>
    <row r="414">
      <c r="A414" s="17" t="n"/>
      <c r="B414" s="6" t="n"/>
      <c r="C414" s="6" t="n"/>
      <c r="D414" s="6" t="n"/>
      <c r="E414" s="8" t="n"/>
      <c r="F414" s="6" t="n"/>
    </row>
    <row r="415">
      <c r="A415" s="17" t="n"/>
      <c r="B415" s="6" t="n"/>
      <c r="C415" s="6" t="n"/>
      <c r="D415" s="6" t="n"/>
      <c r="E415" s="8" t="n"/>
      <c r="F415" s="6" t="n"/>
    </row>
    <row r="416">
      <c r="A416" s="17" t="n"/>
      <c r="B416" s="6" t="n"/>
      <c r="C416" s="6" t="n"/>
      <c r="D416" s="6" t="n"/>
      <c r="E416" s="8" t="n"/>
      <c r="F416" s="6" t="n"/>
    </row>
    <row r="417">
      <c r="A417" s="17" t="n"/>
      <c r="B417" s="6" t="n"/>
      <c r="C417" s="6" t="n"/>
      <c r="D417" s="6" t="n"/>
      <c r="E417" s="8" t="n"/>
      <c r="F417" s="6" t="n"/>
    </row>
    <row r="418">
      <c r="A418" s="17" t="n"/>
      <c r="B418" s="6" t="n"/>
      <c r="C418" s="6" t="n"/>
      <c r="D418" s="6" t="n"/>
      <c r="E418" s="8" t="n"/>
      <c r="F418" s="6" t="n"/>
    </row>
    <row r="419">
      <c r="A419" s="17" t="n"/>
      <c r="B419" s="6" t="n"/>
      <c r="C419" s="6" t="n"/>
      <c r="D419" s="6" t="n"/>
      <c r="E419" s="8" t="n"/>
      <c r="F419" s="6" t="n"/>
    </row>
    <row r="420">
      <c r="A420" s="17" t="n"/>
      <c r="B420" s="6" t="n"/>
      <c r="C420" s="6" t="n"/>
      <c r="D420" s="6" t="n"/>
      <c r="E420" s="8" t="n"/>
      <c r="F420" s="6" t="n"/>
    </row>
    <row r="421">
      <c r="A421" s="17" t="n"/>
      <c r="B421" s="6" t="n"/>
      <c r="C421" s="6" t="n"/>
      <c r="D421" s="6" t="n"/>
      <c r="E421" s="8" t="n"/>
      <c r="F421" s="6" t="n"/>
    </row>
    <row r="422">
      <c r="A422" s="17" t="n"/>
      <c r="B422" s="6" t="n"/>
      <c r="C422" s="6" t="n"/>
      <c r="D422" s="6" t="n"/>
      <c r="E422" s="8" t="n"/>
      <c r="F422" s="6" t="n"/>
    </row>
    <row r="423">
      <c r="A423" s="17" t="n"/>
      <c r="B423" s="6" t="n"/>
      <c r="C423" s="6" t="n"/>
      <c r="D423" s="6" t="n"/>
      <c r="E423" s="8" t="n"/>
      <c r="F423" s="6" t="n"/>
    </row>
    <row r="424">
      <c r="A424" s="17" t="n"/>
      <c r="B424" s="6" t="n"/>
      <c r="C424" s="6" t="n"/>
      <c r="D424" s="6" t="n"/>
      <c r="E424" s="8" t="n"/>
      <c r="F424" s="6" t="n"/>
    </row>
    <row r="425">
      <c r="A425" s="17" t="n"/>
      <c r="B425" s="6" t="n"/>
      <c r="C425" s="6" t="n"/>
      <c r="D425" s="6" t="n"/>
      <c r="E425" s="8" t="n"/>
      <c r="F425" s="6" t="n"/>
    </row>
    <row r="426">
      <c r="A426" s="17" t="n"/>
      <c r="B426" s="6" t="n"/>
      <c r="C426" s="6" t="n"/>
      <c r="D426" s="6" t="n"/>
      <c r="E426" s="8" t="n"/>
      <c r="F426" s="6" t="n"/>
    </row>
    <row r="427">
      <c r="A427" s="17" t="n"/>
      <c r="B427" s="6" t="n"/>
      <c r="C427" s="6" t="n"/>
      <c r="D427" s="6" t="n"/>
      <c r="E427" s="8" t="n"/>
      <c r="F427" s="6" t="n"/>
    </row>
    <row r="428">
      <c r="A428" s="17" t="n"/>
      <c r="B428" s="6" t="n"/>
      <c r="C428" s="6" t="n"/>
      <c r="D428" s="6" t="n"/>
      <c r="E428" s="8" t="n"/>
      <c r="F428" s="6" t="n"/>
    </row>
    <row r="429">
      <c r="A429" s="17" t="n"/>
      <c r="B429" s="6" t="n"/>
      <c r="C429" s="6" t="n"/>
      <c r="D429" s="6" t="n"/>
      <c r="E429" s="8" t="n"/>
      <c r="F429" s="6" t="n"/>
    </row>
    <row r="430">
      <c r="A430" s="17" t="n"/>
      <c r="B430" s="6" t="n"/>
      <c r="C430" s="6" t="n"/>
      <c r="D430" s="6" t="n"/>
      <c r="E430" s="8" t="n"/>
      <c r="F430" s="6" t="n"/>
    </row>
    <row r="431">
      <c r="A431" s="17" t="n"/>
      <c r="B431" s="6" t="n"/>
      <c r="C431" s="6" t="n"/>
      <c r="D431" s="6" t="n"/>
      <c r="E431" s="8" t="n"/>
      <c r="F431" s="6" t="n"/>
    </row>
    <row r="432">
      <c r="A432" s="17" t="n"/>
      <c r="B432" s="6" t="n"/>
      <c r="C432" s="6" t="n"/>
      <c r="D432" s="6" t="n"/>
      <c r="E432" s="8" t="n"/>
      <c r="F432" s="6" t="n"/>
    </row>
    <row r="433">
      <c r="A433" s="17" t="n"/>
      <c r="B433" s="6" t="n"/>
      <c r="C433" s="6" t="n"/>
      <c r="D433" s="6" t="n"/>
      <c r="E433" s="8" t="n"/>
      <c r="F433" s="6" t="n"/>
    </row>
    <row r="434">
      <c r="A434" s="17" t="n"/>
      <c r="B434" s="6" t="n"/>
      <c r="C434" s="6" t="n"/>
      <c r="D434" s="6" t="n"/>
      <c r="E434" s="8" t="n"/>
      <c r="F434" s="6" t="n"/>
    </row>
    <row r="435">
      <c r="A435" s="17" t="n"/>
      <c r="B435" s="6" t="n"/>
      <c r="C435" s="6" t="n"/>
      <c r="D435" s="6" t="n"/>
      <c r="E435" s="8" t="n"/>
      <c r="F435" s="6" t="n"/>
    </row>
    <row r="436">
      <c r="A436" s="17" t="n"/>
      <c r="B436" s="6" t="n"/>
      <c r="C436" s="6" t="n"/>
      <c r="D436" s="6" t="n"/>
      <c r="E436" s="8" t="n"/>
      <c r="F436" s="6" t="n"/>
    </row>
    <row r="437">
      <c r="A437" s="17" t="n"/>
      <c r="B437" s="6" t="n"/>
      <c r="C437" s="6" t="n"/>
      <c r="D437" s="6" t="n"/>
      <c r="E437" s="8" t="n"/>
      <c r="F437" s="6" t="n"/>
    </row>
    <row r="438">
      <c r="A438" s="17" t="n"/>
      <c r="B438" s="6" t="n"/>
      <c r="C438" s="6" t="n"/>
      <c r="D438" s="6" t="n"/>
      <c r="E438" s="8" t="n"/>
      <c r="F438" s="6" t="n"/>
    </row>
    <row r="439">
      <c r="A439" s="17" t="n"/>
      <c r="B439" s="6" t="n"/>
      <c r="C439" s="6" t="n"/>
      <c r="D439" s="6" t="n"/>
      <c r="E439" s="8" t="n"/>
      <c r="F439" s="6" t="n"/>
    </row>
    <row r="440">
      <c r="A440" s="17" t="n"/>
      <c r="B440" s="6" t="n"/>
      <c r="C440" s="6" t="n"/>
      <c r="D440" s="6" t="n"/>
      <c r="E440" s="8" t="n"/>
      <c r="F440" s="6" t="n"/>
    </row>
    <row r="441">
      <c r="A441" s="17" t="n"/>
      <c r="B441" s="6" t="n"/>
      <c r="C441" s="6" t="n"/>
      <c r="D441" s="6" t="n"/>
      <c r="E441" s="8" t="n"/>
      <c r="F441" s="6" t="n"/>
    </row>
    <row r="442">
      <c r="A442" s="17" t="n"/>
      <c r="B442" s="6" t="n"/>
      <c r="C442" s="6" t="n"/>
      <c r="D442" s="6" t="n"/>
      <c r="E442" s="8" t="n"/>
      <c r="F442" s="6" t="n"/>
    </row>
    <row r="443">
      <c r="A443" s="17" t="n"/>
      <c r="B443" s="6" t="n"/>
      <c r="C443" s="6" t="n"/>
      <c r="D443" s="6" t="n"/>
      <c r="E443" s="8" t="n"/>
      <c r="F443" s="6" t="n"/>
    </row>
    <row r="444">
      <c r="A444" s="17" t="n"/>
      <c r="B444" s="6" t="n"/>
      <c r="C444" s="6" t="n"/>
      <c r="D444" s="6" t="n"/>
      <c r="E444" s="8" t="n"/>
      <c r="F444" s="6" t="n"/>
    </row>
    <row r="445">
      <c r="A445" s="17" t="n"/>
      <c r="B445" s="6" t="n"/>
      <c r="C445" s="6" t="n"/>
      <c r="D445" s="6" t="n"/>
      <c r="E445" s="8" t="n"/>
      <c r="F445" s="6" t="n"/>
    </row>
    <row r="446">
      <c r="A446" s="17" t="n"/>
      <c r="B446" s="6" t="n"/>
      <c r="C446" s="6" t="n"/>
      <c r="D446" s="6" t="n"/>
      <c r="E446" s="8" t="n"/>
      <c r="F446" s="6" t="n"/>
    </row>
    <row r="447">
      <c r="A447" s="17" t="n"/>
      <c r="B447" s="6" t="n"/>
      <c r="C447" s="6" t="n"/>
      <c r="D447" s="6" t="n"/>
      <c r="E447" s="8" t="n"/>
      <c r="F447" s="6" t="n"/>
    </row>
    <row r="448">
      <c r="A448" s="17" t="n"/>
      <c r="B448" s="6" t="n"/>
      <c r="C448" s="6" t="n"/>
      <c r="D448" s="6" t="n"/>
      <c r="E448" s="8" t="n"/>
      <c r="F448" s="6" t="n"/>
    </row>
    <row r="449">
      <c r="A449" s="17" t="n"/>
      <c r="B449" s="6" t="n"/>
      <c r="C449" s="6" t="n"/>
      <c r="D449" s="6" t="n"/>
      <c r="E449" s="8" t="n"/>
      <c r="F449" s="6" t="n"/>
    </row>
    <row r="450">
      <c r="A450" s="17" t="n"/>
      <c r="B450" s="6" t="n"/>
      <c r="C450" s="6" t="n"/>
      <c r="D450" s="6" t="n"/>
      <c r="E450" s="8" t="n"/>
      <c r="F450" s="6" t="n"/>
    </row>
    <row r="451">
      <c r="A451" s="17" t="n"/>
      <c r="B451" s="6" t="n"/>
      <c r="C451" s="6" t="n"/>
      <c r="D451" s="6" t="n"/>
      <c r="E451" s="8" t="n"/>
      <c r="F451" s="6" t="n"/>
    </row>
    <row r="452">
      <c r="A452" s="17" t="n"/>
      <c r="B452" s="6" t="n"/>
      <c r="C452" s="6" t="n"/>
      <c r="D452" s="6" t="n"/>
      <c r="E452" s="8" t="n"/>
      <c r="F452" s="6" t="n"/>
    </row>
    <row r="453">
      <c r="A453" s="17" t="n"/>
      <c r="B453" s="6" t="n"/>
      <c r="C453" s="6" t="n"/>
      <c r="D453" s="6" t="n"/>
      <c r="E453" s="8" t="n"/>
      <c r="F453" s="6" t="n"/>
    </row>
    <row r="454">
      <c r="A454" s="17" t="n"/>
      <c r="B454" s="6" t="n"/>
      <c r="C454" s="6" t="n"/>
      <c r="D454" s="6" t="n"/>
      <c r="E454" s="8" t="n"/>
      <c r="F454" s="6" t="n"/>
    </row>
    <row r="455">
      <c r="A455" s="17" t="n"/>
      <c r="B455" s="6" t="n"/>
      <c r="C455" s="6" t="n"/>
      <c r="D455" s="6" t="n"/>
      <c r="E455" s="8" t="n"/>
      <c r="F455" s="6" t="n"/>
    </row>
    <row r="456">
      <c r="A456" s="17" t="n"/>
      <c r="B456" s="6" t="n"/>
      <c r="C456" s="6" t="n"/>
      <c r="D456" s="6" t="n"/>
      <c r="E456" s="8" t="n"/>
      <c r="F456" s="6" t="n"/>
    </row>
    <row r="457">
      <c r="A457" s="17" t="n"/>
      <c r="B457" s="6" t="n"/>
      <c r="C457" s="6" t="n"/>
      <c r="D457" s="6" t="n"/>
      <c r="E457" s="8" t="n"/>
      <c r="F457" s="6" t="n"/>
    </row>
    <row r="458">
      <c r="A458" s="17" t="n"/>
      <c r="B458" s="6" t="n"/>
      <c r="C458" s="6" t="n"/>
      <c r="D458" s="6" t="n"/>
      <c r="E458" s="8" t="n"/>
      <c r="F458" s="6" t="n"/>
    </row>
    <row r="459">
      <c r="A459" s="17" t="n"/>
      <c r="B459" s="6" t="n"/>
      <c r="C459" s="6" t="n"/>
      <c r="D459" s="6" t="n"/>
      <c r="E459" s="8" t="n"/>
      <c r="F459" s="6" t="n"/>
    </row>
    <row r="460">
      <c r="A460" s="17" t="n"/>
      <c r="B460" s="6" t="n"/>
      <c r="C460" s="6" t="n"/>
      <c r="D460" s="6" t="n"/>
      <c r="E460" s="8" t="n"/>
      <c r="F460" s="6" t="n"/>
    </row>
    <row r="461">
      <c r="A461" s="17" t="n"/>
      <c r="B461" s="6" t="n"/>
      <c r="C461" s="6" t="n"/>
      <c r="D461" s="6" t="n"/>
      <c r="E461" s="8" t="n"/>
      <c r="F461" s="6" t="n"/>
    </row>
    <row r="462">
      <c r="A462" s="17" t="n"/>
      <c r="B462" s="6" t="n"/>
      <c r="C462" s="6" t="n"/>
      <c r="D462" s="6" t="n"/>
      <c r="E462" s="8" t="n"/>
      <c r="F462" s="6" t="n"/>
    </row>
    <row r="463">
      <c r="A463" s="17" t="n"/>
      <c r="B463" s="6" t="n"/>
      <c r="C463" s="6" t="n"/>
      <c r="D463" s="6" t="n"/>
      <c r="E463" s="8" t="n"/>
      <c r="F463" s="6" t="n"/>
    </row>
    <row r="464">
      <c r="A464" s="17" t="n"/>
      <c r="B464" s="6" t="n"/>
      <c r="C464" s="6" t="n"/>
      <c r="D464" s="6" t="n"/>
      <c r="E464" s="8" t="n"/>
      <c r="F464" s="6" t="n"/>
    </row>
    <row r="465">
      <c r="A465" s="17" t="n"/>
      <c r="B465" s="6" t="n"/>
      <c r="C465" s="6" t="n"/>
      <c r="D465" s="6" t="n"/>
      <c r="E465" s="8" t="n"/>
      <c r="F465" s="6" t="n"/>
    </row>
    <row r="466">
      <c r="A466" s="17" t="n"/>
      <c r="B466" s="6" t="n"/>
      <c r="C466" s="6" t="n"/>
      <c r="D466" s="6" t="n"/>
      <c r="E466" s="8" t="n"/>
      <c r="F466" s="6" t="n"/>
    </row>
    <row r="467">
      <c r="A467" s="17" t="n"/>
      <c r="B467" s="6" t="n"/>
      <c r="C467" s="6" t="n"/>
      <c r="D467" s="6" t="n"/>
      <c r="E467" s="8" t="n"/>
      <c r="F467" s="6" t="n"/>
    </row>
    <row r="468">
      <c r="A468" s="17" t="n"/>
      <c r="B468" s="6" t="n"/>
      <c r="C468" s="6" t="n"/>
      <c r="D468" s="6" t="n"/>
      <c r="E468" s="8" t="n"/>
      <c r="F468" s="6" t="n"/>
    </row>
    <row r="469">
      <c r="A469" s="17" t="n"/>
      <c r="B469" s="6" t="n"/>
      <c r="C469" s="6" t="n"/>
      <c r="D469" s="6" t="n"/>
      <c r="E469" s="8" t="n"/>
      <c r="F469" s="6" t="n"/>
    </row>
    <row r="470">
      <c r="A470" s="17" t="n"/>
      <c r="B470" s="6" t="n"/>
      <c r="C470" s="6" t="n"/>
      <c r="D470" s="6" t="n"/>
      <c r="E470" s="8" t="n"/>
      <c r="F470" s="6" t="n"/>
    </row>
    <row r="471">
      <c r="A471" s="17" t="n"/>
      <c r="B471" s="6" t="n"/>
      <c r="C471" s="6" t="n"/>
      <c r="D471" s="6" t="n"/>
      <c r="E471" s="8" t="n"/>
      <c r="F471" s="6" t="n"/>
    </row>
    <row r="472">
      <c r="A472" s="17" t="n"/>
      <c r="B472" s="6" t="n"/>
      <c r="C472" s="6" t="n"/>
      <c r="D472" s="6" t="n"/>
      <c r="E472" s="8" t="n"/>
      <c r="F472" s="6" t="n"/>
    </row>
    <row r="473">
      <c r="A473" s="17" t="n"/>
      <c r="B473" s="6" t="n"/>
      <c r="C473" s="6" t="n"/>
      <c r="D473" s="6" t="n"/>
      <c r="E473" s="8" t="n"/>
      <c r="F473" s="6" t="n"/>
    </row>
    <row r="474">
      <c r="A474" s="17" t="n"/>
      <c r="B474" s="6" t="n"/>
      <c r="C474" s="6" t="n"/>
      <c r="D474" s="6" t="n"/>
      <c r="E474" s="8" t="n"/>
      <c r="F474" s="6" t="n"/>
    </row>
    <row r="475">
      <c r="A475" s="17" t="n"/>
      <c r="B475" s="6" t="n"/>
      <c r="C475" s="6" t="n"/>
      <c r="D475" s="6" t="n"/>
      <c r="E475" s="8" t="n"/>
      <c r="F475" s="6" t="n"/>
    </row>
    <row r="476">
      <c r="A476" s="17" t="n"/>
      <c r="B476" s="6" t="n"/>
      <c r="C476" s="6" t="n"/>
      <c r="D476" s="6" t="n"/>
      <c r="E476" s="8" t="n"/>
      <c r="F476" s="6" t="n"/>
    </row>
    <row r="477">
      <c r="A477" s="17" t="n"/>
      <c r="B477" s="6" t="n"/>
      <c r="C477" s="6" t="n"/>
      <c r="D477" s="6" t="n"/>
      <c r="E477" s="8" t="n"/>
      <c r="F477" s="6" t="n"/>
    </row>
    <row r="478">
      <c r="A478" s="17" t="n"/>
      <c r="B478" s="6" t="n"/>
      <c r="C478" s="6" t="n"/>
      <c r="D478" s="6" t="n"/>
      <c r="E478" s="8" t="n"/>
      <c r="F478" s="6" t="n"/>
    </row>
    <row r="479">
      <c r="A479" s="17" t="n"/>
      <c r="B479" s="6" t="n"/>
      <c r="C479" s="6" t="n"/>
      <c r="D479" s="6" t="n"/>
      <c r="E479" s="8" t="n"/>
      <c r="F479" s="6" t="n"/>
    </row>
    <row r="480">
      <c r="A480" s="17" t="n"/>
      <c r="B480" s="6" t="n"/>
      <c r="C480" s="6" t="n"/>
      <c r="D480" s="6" t="n"/>
      <c r="E480" s="8" t="n"/>
      <c r="F480" s="6" t="n"/>
    </row>
    <row r="481">
      <c r="A481" s="17" t="n"/>
      <c r="B481" s="6" t="n"/>
      <c r="C481" s="6" t="n"/>
      <c r="D481" s="6" t="n"/>
      <c r="E481" s="8" t="n"/>
      <c r="F481" s="6" t="n"/>
    </row>
    <row r="482">
      <c r="A482" s="17" t="n"/>
      <c r="B482" s="6" t="n"/>
      <c r="C482" s="6" t="n"/>
      <c r="D482" s="6" t="n"/>
      <c r="E482" s="8" t="n"/>
      <c r="F482" s="6" t="n"/>
    </row>
    <row r="483">
      <c r="A483" s="17" t="n"/>
      <c r="B483" s="6" t="n"/>
      <c r="C483" s="6" t="n"/>
      <c r="D483" s="6" t="n"/>
      <c r="E483" s="8" t="n"/>
      <c r="F483" s="6" t="n"/>
    </row>
    <row r="484">
      <c r="A484" s="17" t="n"/>
      <c r="B484" s="6" t="n"/>
      <c r="C484" s="6" t="n"/>
      <c r="D484" s="6" t="n"/>
      <c r="E484" s="8" t="n"/>
      <c r="F484" s="6" t="n"/>
    </row>
    <row r="485">
      <c r="A485" s="17" t="n"/>
      <c r="B485" s="6" t="n"/>
      <c r="C485" s="6" t="n"/>
      <c r="D485" s="6" t="n"/>
      <c r="E485" s="8" t="n"/>
      <c r="F485" s="6" t="n"/>
    </row>
    <row r="486">
      <c r="A486" s="17" t="n"/>
      <c r="B486" s="6" t="n"/>
      <c r="C486" s="6" t="n"/>
      <c r="D486" s="6" t="n"/>
      <c r="E486" s="8" t="n"/>
      <c r="F486" s="6" t="n"/>
    </row>
    <row r="487">
      <c r="A487" s="17" t="n"/>
      <c r="B487" s="6" t="n"/>
      <c r="C487" s="6" t="n"/>
      <c r="D487" s="6" t="n"/>
      <c r="E487" s="8" t="n"/>
      <c r="F487" s="6" t="n"/>
    </row>
    <row r="488">
      <c r="A488" s="17" t="n"/>
      <c r="B488" s="6" t="n"/>
      <c r="C488" s="6" t="n"/>
      <c r="D488" s="6" t="n"/>
      <c r="E488" s="8" t="n"/>
      <c r="F488" s="6" t="n"/>
    </row>
    <row r="489">
      <c r="A489" s="17" t="n"/>
      <c r="B489" s="6" t="n"/>
      <c r="C489" s="6" t="n"/>
      <c r="D489" s="6" t="n"/>
      <c r="E489" s="8" t="n"/>
      <c r="F489" s="6" t="n"/>
    </row>
    <row r="490">
      <c r="A490" s="17" t="n"/>
      <c r="B490" s="6" t="n"/>
      <c r="C490" s="6" t="n"/>
      <c r="D490" s="6" t="n"/>
      <c r="E490" s="8" t="n"/>
      <c r="F490" s="6" t="n"/>
    </row>
    <row r="491">
      <c r="A491" s="17" t="n"/>
      <c r="B491" s="6" t="n"/>
      <c r="C491" s="6" t="n"/>
      <c r="D491" s="6" t="n"/>
      <c r="E491" s="8" t="n"/>
      <c r="F491" s="6" t="n"/>
    </row>
    <row r="492">
      <c r="A492" s="17" t="n"/>
      <c r="B492" s="6" t="n"/>
      <c r="C492" s="6" t="n"/>
      <c r="D492" s="6" t="n"/>
      <c r="E492" s="8" t="n"/>
      <c r="F492" s="6" t="n"/>
    </row>
    <row r="493">
      <c r="A493" s="17" t="n"/>
      <c r="B493" s="6" t="n"/>
      <c r="C493" s="6" t="n"/>
      <c r="D493" s="6" t="n"/>
      <c r="E493" s="8" t="n"/>
      <c r="F493" s="6" t="n"/>
    </row>
    <row r="494">
      <c r="A494" s="17" t="n"/>
      <c r="B494" s="6" t="n"/>
      <c r="C494" s="6" t="n"/>
      <c r="D494" s="6" t="n"/>
      <c r="E494" s="8" t="n"/>
      <c r="F494" s="6" t="n"/>
    </row>
    <row r="495">
      <c r="A495" s="17" t="n"/>
      <c r="B495" s="6" t="n"/>
      <c r="C495" s="6" t="n"/>
      <c r="D495" s="6" t="n"/>
      <c r="E495" s="8" t="n"/>
      <c r="F495" s="6" t="n"/>
    </row>
    <row r="496">
      <c r="A496" s="17" t="n"/>
      <c r="B496" s="6" t="n"/>
      <c r="C496" s="6" t="n"/>
      <c r="D496" s="6" t="n"/>
      <c r="E496" s="8" t="n"/>
      <c r="F496" s="6" t="n"/>
    </row>
    <row r="497">
      <c r="A497" s="17" t="n"/>
      <c r="B497" s="6" t="n"/>
      <c r="C497" s="6" t="n"/>
      <c r="D497" s="6" t="n"/>
      <c r="E497" s="8" t="n"/>
      <c r="F497" s="6" t="n"/>
    </row>
    <row r="498">
      <c r="A498" s="17" t="n"/>
      <c r="B498" s="6" t="n"/>
      <c r="C498" s="6" t="n"/>
      <c r="D498" s="6" t="n"/>
      <c r="E498" s="8" t="n"/>
      <c r="F498" s="6" t="n"/>
    </row>
    <row r="499">
      <c r="A499" s="17" t="n"/>
      <c r="B499" s="6" t="n"/>
      <c r="C499" s="6" t="n"/>
      <c r="D499" s="6" t="n"/>
      <c r="E499" s="8" t="n"/>
      <c r="F499" s="6" t="n"/>
    </row>
    <row r="500">
      <c r="A500" s="17" t="n"/>
      <c r="B500" s="6" t="n"/>
      <c r="C500" s="6" t="n"/>
      <c r="D500" s="6" t="n"/>
      <c r="E500" s="8" t="n"/>
      <c r="F500" s="6" t="n"/>
    </row>
    <row r="501">
      <c r="A501" s="17" t="n"/>
      <c r="B501" s="6" t="n"/>
      <c r="C501" s="6" t="n"/>
      <c r="D501" s="6" t="n"/>
      <c r="E501" s="8" t="n"/>
      <c r="F501" s="6" t="n"/>
    </row>
    <row r="502">
      <c r="A502" s="17" t="n"/>
      <c r="B502" s="6" t="n"/>
      <c r="C502" s="6" t="n"/>
      <c r="D502" s="6" t="n"/>
      <c r="E502" s="8" t="n"/>
      <c r="F502" s="6" t="n"/>
    </row>
    <row r="503">
      <c r="A503" s="17" t="n"/>
      <c r="B503" s="6" t="n"/>
      <c r="C503" s="6" t="n"/>
      <c r="D503" s="6" t="n"/>
      <c r="E503" s="8" t="n"/>
      <c r="F503" s="6" t="n"/>
    </row>
    <row r="504">
      <c r="A504" s="17" t="n"/>
      <c r="B504" s="6" t="n"/>
      <c r="C504" s="6" t="n"/>
      <c r="D504" s="6" t="n"/>
      <c r="E504" s="8" t="n"/>
      <c r="F504" s="6" t="n"/>
    </row>
    <row r="505">
      <c r="A505" s="17" t="n"/>
      <c r="B505" s="6" t="n"/>
      <c r="C505" s="6" t="n"/>
      <c r="D505" s="6" t="n"/>
      <c r="E505" s="8" t="n"/>
      <c r="F505" s="6" t="n"/>
    </row>
    <row r="506">
      <c r="A506" s="17" t="n"/>
      <c r="B506" s="6" t="n"/>
      <c r="C506" s="6" t="n"/>
      <c r="D506" s="6" t="n"/>
      <c r="E506" s="8" t="n"/>
      <c r="F506" s="6" t="n"/>
    </row>
    <row r="507">
      <c r="A507" s="17" t="n"/>
      <c r="B507" s="6" t="n"/>
      <c r="C507" s="6" t="n"/>
      <c r="D507" s="6" t="n"/>
      <c r="E507" s="8" t="n"/>
      <c r="F507" s="6" t="n"/>
    </row>
    <row r="508">
      <c r="A508" s="17" t="n"/>
      <c r="B508" s="6" t="n"/>
      <c r="C508" s="6" t="n"/>
      <c r="D508" s="6" t="n"/>
      <c r="E508" s="8" t="n"/>
      <c r="F508" s="6" t="n"/>
    </row>
    <row r="509">
      <c r="A509" s="17" t="n"/>
      <c r="B509" s="6" t="n"/>
      <c r="C509" s="6" t="n"/>
      <c r="D509" s="6" t="n"/>
      <c r="E509" s="8" t="n"/>
      <c r="F509" s="6" t="n"/>
    </row>
    <row r="510">
      <c r="A510" s="17" t="n"/>
      <c r="B510" s="6" t="n"/>
      <c r="C510" s="6" t="n"/>
      <c r="D510" s="6" t="n"/>
      <c r="E510" s="8" t="n"/>
      <c r="F510" s="6" t="n"/>
    </row>
    <row r="511">
      <c r="A511" s="17" t="n"/>
      <c r="B511" s="6" t="n"/>
      <c r="C511" s="6" t="n"/>
      <c r="D511" s="6" t="n"/>
      <c r="E511" s="8" t="n"/>
      <c r="F511" s="6" t="n"/>
    </row>
    <row r="512">
      <c r="A512" s="17" t="n"/>
      <c r="B512" s="6" t="n"/>
      <c r="C512" s="6" t="n"/>
      <c r="D512" s="6" t="n"/>
      <c r="E512" s="8" t="n"/>
      <c r="F512" s="6" t="n"/>
    </row>
    <row r="513">
      <c r="A513" s="17" t="n"/>
      <c r="B513" s="6" t="n"/>
      <c r="C513" s="6" t="n"/>
      <c r="D513" s="6" t="n"/>
      <c r="E513" s="8" t="n"/>
      <c r="F513" s="6" t="n"/>
    </row>
    <row r="514">
      <c r="A514" s="17" t="n"/>
      <c r="B514" s="6" t="n"/>
      <c r="C514" s="6" t="n"/>
      <c r="D514" s="6" t="n"/>
      <c r="E514" s="8" t="n"/>
      <c r="F514" s="6" t="n"/>
    </row>
    <row r="515">
      <c r="A515" s="17" t="n"/>
      <c r="B515" s="6" t="n"/>
      <c r="C515" s="6" t="n"/>
      <c r="D515" s="6" t="n"/>
      <c r="E515" s="8" t="n"/>
      <c r="F515" s="6" t="n"/>
    </row>
    <row r="516">
      <c r="A516" s="17" t="n"/>
      <c r="B516" s="6" t="n"/>
      <c r="C516" s="6" t="n"/>
      <c r="D516" s="6" t="n"/>
      <c r="E516" s="8" t="n"/>
      <c r="F516" s="6" t="n"/>
    </row>
    <row r="517">
      <c r="A517" s="17" t="n"/>
      <c r="B517" s="6" t="n"/>
      <c r="C517" s="6" t="n"/>
      <c r="D517" s="6" t="n"/>
      <c r="E517" s="8" t="n"/>
      <c r="F517" s="6" t="n"/>
    </row>
    <row r="518">
      <c r="A518" s="17" t="n"/>
      <c r="B518" s="6" t="n"/>
      <c r="C518" s="6" t="n"/>
      <c r="D518" s="6" t="n"/>
      <c r="E518" s="8" t="n"/>
      <c r="F518" s="6" t="n"/>
    </row>
    <row r="519">
      <c r="A519" s="17" t="n"/>
      <c r="B519" s="6" t="n"/>
      <c r="C519" s="6" t="n"/>
      <c r="D519" s="6" t="n"/>
      <c r="E519" s="8" t="n"/>
      <c r="F519" s="6" t="n"/>
    </row>
    <row r="520">
      <c r="A520" s="17" t="n"/>
      <c r="B520" s="6" t="n"/>
      <c r="C520" s="6" t="n"/>
      <c r="D520" s="6" t="n"/>
      <c r="E520" s="8" t="n"/>
      <c r="F520" s="6" t="n"/>
    </row>
    <row r="521">
      <c r="A521" s="17" t="n"/>
      <c r="B521" s="6" t="n"/>
      <c r="C521" s="6" t="n"/>
      <c r="D521" s="6" t="n"/>
      <c r="E521" s="8" t="n"/>
      <c r="F521" s="6" t="n"/>
    </row>
    <row r="522">
      <c r="A522" s="17" t="n"/>
      <c r="B522" s="6" t="n"/>
      <c r="C522" s="6" t="n"/>
      <c r="D522" s="6" t="n"/>
      <c r="E522" s="8" t="n"/>
      <c r="F522" s="6" t="n"/>
    </row>
    <row r="523">
      <c r="A523" s="17" t="n"/>
      <c r="B523" s="6" t="n"/>
      <c r="C523" s="6" t="n"/>
      <c r="D523" s="6" t="n"/>
      <c r="E523" s="8" t="n"/>
      <c r="F523" s="6" t="n"/>
    </row>
    <row r="524">
      <c r="A524" s="17" t="n"/>
      <c r="B524" s="6" t="n"/>
      <c r="C524" s="6" t="n"/>
      <c r="D524" s="6" t="n"/>
      <c r="E524" s="8" t="n"/>
      <c r="F524" s="6" t="n"/>
    </row>
    <row r="525">
      <c r="A525" s="17" t="n"/>
      <c r="B525" s="6" t="n"/>
      <c r="C525" s="6" t="n"/>
      <c r="D525" s="6" t="n"/>
      <c r="E525" s="8" t="n"/>
      <c r="F525" s="6" t="n"/>
    </row>
    <row r="526">
      <c r="A526" s="17" t="n"/>
      <c r="B526" s="6" t="n"/>
      <c r="C526" s="6" t="n"/>
      <c r="D526" s="6" t="n"/>
      <c r="E526" s="8" t="n"/>
      <c r="F526" s="6" t="n"/>
    </row>
    <row r="527">
      <c r="A527" s="17" t="n"/>
      <c r="B527" s="6" t="n"/>
      <c r="C527" s="6" t="n"/>
      <c r="D527" s="6" t="n"/>
      <c r="E527" s="8" t="n"/>
      <c r="F527" s="6" t="n"/>
    </row>
    <row r="528">
      <c r="A528" s="17" t="n"/>
      <c r="B528" s="6" t="n"/>
      <c r="C528" s="6" t="n"/>
      <c r="D528" s="6" t="n"/>
      <c r="E528" s="8" t="n"/>
      <c r="F528" s="6" t="n"/>
    </row>
    <row r="529">
      <c r="A529" s="17" t="n"/>
      <c r="B529" s="6" t="n"/>
      <c r="C529" s="6" t="n"/>
      <c r="D529" s="6" t="n"/>
      <c r="E529" s="8" t="n"/>
      <c r="F529" s="6" t="n"/>
    </row>
    <row r="530">
      <c r="A530" s="17" t="n"/>
      <c r="B530" s="6" t="n"/>
      <c r="C530" s="6" t="n"/>
      <c r="D530" s="6" t="n"/>
      <c r="E530" s="8" t="n"/>
      <c r="F530" s="6" t="n"/>
    </row>
    <row r="531">
      <c r="A531" s="17" t="n"/>
      <c r="B531" s="6" t="n"/>
      <c r="C531" s="6" t="n"/>
      <c r="D531" s="6" t="n"/>
      <c r="E531" s="8" t="n"/>
      <c r="F531" s="6" t="n"/>
    </row>
    <row r="532">
      <c r="A532" s="17" t="n"/>
      <c r="B532" s="6" t="n"/>
      <c r="C532" s="6" t="n"/>
      <c r="D532" s="6" t="n"/>
      <c r="E532" s="8" t="n"/>
      <c r="F532" s="6" t="n"/>
    </row>
    <row r="533">
      <c r="A533" s="17" t="n"/>
      <c r="B533" s="6" t="n"/>
      <c r="C533" s="6" t="n"/>
      <c r="D533" s="6" t="n"/>
      <c r="E533" s="8" t="n"/>
      <c r="F533" s="6" t="n"/>
    </row>
    <row r="534">
      <c r="A534" s="17" t="n"/>
      <c r="B534" s="6" t="n"/>
      <c r="C534" s="6" t="n"/>
      <c r="D534" s="6" t="n"/>
      <c r="E534" s="8" t="n"/>
      <c r="F534" s="6" t="n"/>
    </row>
    <row r="535">
      <c r="A535" s="17" t="n"/>
      <c r="B535" s="6" t="n"/>
      <c r="C535" s="6" t="n"/>
      <c r="D535" s="6" t="n"/>
      <c r="E535" s="8" t="n"/>
      <c r="F535" s="6" t="n"/>
    </row>
    <row r="536">
      <c r="A536" s="17" t="n"/>
      <c r="B536" s="6" t="n"/>
      <c r="C536" s="6" t="n"/>
      <c r="D536" s="6" t="n"/>
      <c r="E536" s="8" t="n"/>
      <c r="F536" s="6" t="n"/>
    </row>
    <row r="537">
      <c r="A537" s="17" t="n"/>
      <c r="B537" s="6" t="n"/>
      <c r="C537" s="6" t="n"/>
      <c r="D537" s="6" t="n"/>
      <c r="E537" s="8" t="n"/>
      <c r="F537" s="6" t="n"/>
    </row>
    <row r="538">
      <c r="A538" s="17" t="n"/>
      <c r="B538" s="6" t="n"/>
      <c r="C538" s="6" t="n"/>
      <c r="D538" s="6" t="n"/>
      <c r="E538" s="8" t="n"/>
      <c r="F538" s="6" t="n"/>
    </row>
    <row r="539">
      <c r="A539" s="17" t="n"/>
      <c r="B539" s="6" t="n"/>
      <c r="C539" s="6" t="n"/>
      <c r="D539" s="6" t="n"/>
      <c r="E539" s="8" t="n"/>
      <c r="F539" s="6" t="n"/>
    </row>
    <row r="540">
      <c r="A540" s="17" t="n"/>
      <c r="B540" s="6" t="n"/>
      <c r="C540" s="6" t="n"/>
      <c r="D540" s="6" t="n"/>
      <c r="E540" s="8" t="n"/>
      <c r="F540" s="6" t="n"/>
    </row>
    <row r="541">
      <c r="A541" s="17" t="n"/>
      <c r="B541" s="6" t="n"/>
      <c r="C541" s="6" t="n"/>
      <c r="D541" s="6" t="n"/>
      <c r="E541" s="8" t="n"/>
      <c r="F541" s="6" t="n"/>
    </row>
    <row r="542">
      <c r="A542" s="17" t="n"/>
      <c r="B542" s="6" t="n"/>
      <c r="C542" s="6" t="n"/>
      <c r="D542" s="6" t="n"/>
      <c r="E542" s="8" t="n"/>
      <c r="F542" s="6" t="n"/>
    </row>
    <row r="543">
      <c r="A543" s="17" t="n"/>
      <c r="B543" s="6" t="n"/>
      <c r="C543" s="6" t="n"/>
      <c r="D543" s="6" t="n"/>
      <c r="E543" s="8" t="n"/>
      <c r="F543" s="6" t="n"/>
    </row>
    <row r="544">
      <c r="A544" s="17" t="n"/>
      <c r="B544" s="6" t="n"/>
      <c r="C544" s="6" t="n"/>
      <c r="D544" s="6" t="n"/>
      <c r="E544" s="8" t="n"/>
      <c r="F544" s="6" t="n"/>
    </row>
    <row r="545">
      <c r="A545" s="17" t="n"/>
      <c r="B545" s="6" t="n"/>
      <c r="C545" s="6" t="n"/>
      <c r="D545" s="6" t="n"/>
      <c r="E545" s="8" t="n"/>
      <c r="F545" s="6" t="n"/>
    </row>
    <row r="546">
      <c r="A546" s="17" t="n"/>
      <c r="B546" s="6" t="n"/>
      <c r="C546" s="6" t="n"/>
      <c r="D546" s="6" t="n"/>
      <c r="E546" s="8" t="n"/>
      <c r="F546" s="6" t="n"/>
    </row>
    <row r="547">
      <c r="A547" s="17" t="n"/>
      <c r="B547" s="6" t="n"/>
      <c r="C547" s="6" t="n"/>
      <c r="D547" s="6" t="n"/>
      <c r="E547" s="8" t="n"/>
      <c r="F547" s="6" t="n"/>
    </row>
    <row r="548">
      <c r="A548" s="17" t="n"/>
      <c r="B548" s="6" t="n"/>
      <c r="C548" s="6" t="n"/>
      <c r="D548" s="6" t="n"/>
      <c r="E548" s="8" t="n"/>
      <c r="F548" s="6" t="n"/>
    </row>
    <row r="549">
      <c r="A549" s="17" t="n"/>
      <c r="B549" s="6" t="n"/>
      <c r="C549" s="6" t="n"/>
      <c r="D549" s="6" t="n"/>
      <c r="E549" s="8" t="n"/>
      <c r="F549" s="6" t="n"/>
    </row>
    <row r="550">
      <c r="A550" s="17" t="n"/>
      <c r="B550" s="6" t="n"/>
      <c r="C550" s="6" t="n"/>
      <c r="D550" s="6" t="n"/>
      <c r="E550" s="8" t="n"/>
      <c r="F550" s="6" t="n"/>
    </row>
    <row r="551">
      <c r="A551" s="17" t="n"/>
      <c r="B551" s="6" t="n"/>
      <c r="C551" s="6" t="n"/>
      <c r="D551" s="6" t="n"/>
      <c r="E551" s="8" t="n"/>
      <c r="F551" s="6" t="n"/>
    </row>
    <row r="552">
      <c r="A552" s="17" t="n"/>
      <c r="B552" s="6" t="n"/>
      <c r="C552" s="6" t="n"/>
      <c r="D552" s="6" t="n"/>
      <c r="E552" s="8" t="n"/>
      <c r="F552" s="6" t="n"/>
    </row>
    <row r="553">
      <c r="A553" s="17" t="n"/>
      <c r="B553" s="6" t="n"/>
      <c r="C553" s="6" t="n"/>
      <c r="D553" s="6" t="n"/>
      <c r="E553" s="8" t="n"/>
      <c r="F553" s="6" t="n"/>
    </row>
    <row r="554">
      <c r="A554" s="17" t="n"/>
      <c r="B554" s="6" t="n"/>
      <c r="C554" s="6" t="n"/>
      <c r="D554" s="6" t="n"/>
      <c r="E554" s="8" t="n"/>
      <c r="F554" s="6" t="n"/>
    </row>
    <row r="555">
      <c r="A555" s="17" t="n"/>
      <c r="B555" s="6" t="n"/>
      <c r="C555" s="6" t="n"/>
      <c r="D555" s="6" t="n"/>
      <c r="E555" s="8" t="n"/>
      <c r="F555" s="6" t="n"/>
    </row>
    <row r="556">
      <c r="A556" s="17" t="n"/>
      <c r="B556" s="6" t="n"/>
      <c r="C556" s="6" t="n"/>
      <c r="D556" s="6" t="n"/>
      <c r="E556" s="8" t="n"/>
      <c r="F556" s="6" t="n"/>
    </row>
    <row r="557">
      <c r="A557" s="17" t="n"/>
      <c r="B557" s="6" t="n"/>
      <c r="C557" s="6" t="n"/>
      <c r="D557" s="6" t="n"/>
      <c r="E557" s="8" t="n"/>
      <c r="F557" s="6" t="n"/>
    </row>
    <row r="558">
      <c r="A558" s="17" t="n"/>
      <c r="B558" s="6" t="n"/>
      <c r="C558" s="6" t="n"/>
      <c r="D558" s="6" t="n"/>
      <c r="E558" s="8" t="n"/>
      <c r="F558" s="6" t="n"/>
    </row>
    <row r="559">
      <c r="A559" s="17" t="n"/>
      <c r="B559" s="6" t="n"/>
      <c r="C559" s="6" t="n"/>
      <c r="D559" s="6" t="n"/>
      <c r="E559" s="8" t="n"/>
      <c r="F559" s="6" t="n"/>
    </row>
    <row r="560">
      <c r="A560" s="17" t="n"/>
      <c r="B560" s="6" t="n"/>
      <c r="C560" s="6" t="n"/>
      <c r="D560" s="6" t="n"/>
      <c r="E560" s="8" t="n"/>
      <c r="F560" s="6" t="n"/>
    </row>
    <row r="561">
      <c r="A561" s="17" t="n"/>
      <c r="B561" s="6" t="n"/>
      <c r="C561" s="6" t="n"/>
      <c r="D561" s="6" t="n"/>
      <c r="E561" s="8" t="n"/>
      <c r="F561" s="6" t="n"/>
    </row>
    <row r="562">
      <c r="A562" s="17" t="n"/>
      <c r="B562" s="6" t="n"/>
      <c r="C562" s="6" t="n"/>
      <c r="D562" s="6" t="n"/>
      <c r="E562" s="8" t="n"/>
      <c r="F562" s="6" t="n"/>
    </row>
    <row r="563">
      <c r="A563" s="17" t="n"/>
      <c r="B563" s="6" t="n"/>
      <c r="C563" s="6" t="n"/>
      <c r="D563" s="6" t="n"/>
      <c r="E563" s="8" t="n"/>
      <c r="F563" s="6" t="n"/>
    </row>
    <row r="564">
      <c r="A564" s="17" t="n"/>
      <c r="B564" s="6" t="n"/>
      <c r="C564" s="6" t="n"/>
      <c r="D564" s="6" t="n"/>
      <c r="E564" s="8" t="n"/>
      <c r="F564" s="6" t="n"/>
    </row>
    <row r="565">
      <c r="A565" s="17" t="n"/>
      <c r="B565" s="6" t="n"/>
      <c r="C565" s="6" t="n"/>
      <c r="D565" s="6" t="n"/>
      <c r="E565" s="8" t="n"/>
      <c r="F565" s="6" t="n"/>
    </row>
    <row r="566">
      <c r="A566" s="17" t="n"/>
      <c r="B566" s="6" t="n"/>
      <c r="C566" s="6" t="n"/>
      <c r="D566" s="6" t="n"/>
      <c r="E566" s="8" t="n"/>
      <c r="F566" s="6" t="n"/>
    </row>
    <row r="567">
      <c r="A567" s="17" t="n"/>
      <c r="B567" s="6" t="n"/>
      <c r="C567" s="6" t="n"/>
      <c r="D567" s="6" t="n"/>
      <c r="E567" s="8" t="n"/>
      <c r="F567" s="6" t="n"/>
    </row>
    <row r="568">
      <c r="A568" s="17" t="n"/>
      <c r="B568" s="6" t="n"/>
      <c r="C568" s="6" t="n"/>
      <c r="D568" s="6" t="n"/>
      <c r="E568" s="8" t="n"/>
      <c r="F568" s="6" t="n"/>
    </row>
    <row r="569">
      <c r="A569" s="17" t="n"/>
      <c r="B569" s="6" t="n"/>
      <c r="C569" s="6" t="n"/>
      <c r="D569" s="6" t="n"/>
      <c r="E569" s="8" t="n"/>
      <c r="F569" s="6" t="n"/>
    </row>
    <row r="570">
      <c r="A570" s="17" t="n"/>
      <c r="B570" s="6" t="n"/>
      <c r="C570" s="6" t="n"/>
      <c r="D570" s="6" t="n"/>
      <c r="E570" s="8" t="n"/>
      <c r="F570" s="6" t="n"/>
    </row>
    <row r="571">
      <c r="A571" s="17" t="n"/>
      <c r="B571" s="6" t="n"/>
      <c r="C571" s="6" t="n"/>
      <c r="D571" s="6" t="n"/>
      <c r="E571" s="8" t="n"/>
      <c r="F571" s="6" t="n"/>
    </row>
    <row r="572">
      <c r="A572" s="17" t="n"/>
      <c r="B572" s="6" t="n"/>
      <c r="C572" s="6" t="n"/>
      <c r="D572" s="6" t="n"/>
      <c r="E572" s="8" t="n"/>
      <c r="F572" s="6" t="n"/>
    </row>
    <row r="573">
      <c r="A573" s="17" t="n"/>
      <c r="B573" s="6" t="n"/>
      <c r="C573" s="6" t="n"/>
      <c r="D573" s="6" t="n"/>
      <c r="E573" s="8" t="n"/>
      <c r="F573" s="6" t="n"/>
    </row>
    <row r="574">
      <c r="A574" s="17" t="n"/>
      <c r="B574" s="6" t="n"/>
      <c r="C574" s="6" t="n"/>
      <c r="D574" s="6" t="n"/>
      <c r="E574" s="8" t="n"/>
      <c r="F574" s="6" t="n"/>
    </row>
    <row r="575">
      <c r="A575" s="17" t="n"/>
      <c r="B575" s="6" t="n"/>
      <c r="C575" s="6" t="n"/>
      <c r="D575" s="6" t="n"/>
      <c r="E575" s="8" t="n"/>
      <c r="F575" s="6" t="n"/>
    </row>
    <row r="576">
      <c r="A576" s="17" t="n"/>
      <c r="B576" s="6" t="n"/>
      <c r="C576" s="6" t="n"/>
      <c r="D576" s="6" t="n"/>
      <c r="E576" s="8" t="n"/>
      <c r="F576" s="6" t="n"/>
    </row>
    <row r="577">
      <c r="A577" s="17" t="n"/>
      <c r="B577" s="6" t="n"/>
      <c r="C577" s="6" t="n"/>
      <c r="D577" s="6" t="n"/>
      <c r="E577" s="8" t="n"/>
      <c r="F577" s="6" t="n"/>
    </row>
    <row r="578">
      <c r="A578" s="17" t="n"/>
      <c r="B578" s="6" t="n"/>
      <c r="C578" s="6" t="n"/>
      <c r="D578" s="6" t="n"/>
      <c r="E578" s="8" t="n"/>
      <c r="F578" s="6" t="n"/>
    </row>
    <row r="579">
      <c r="A579" s="17" t="n"/>
      <c r="B579" s="6" t="n"/>
      <c r="C579" s="6" t="n"/>
      <c r="D579" s="6" t="n"/>
      <c r="E579" s="8" t="n"/>
      <c r="F579" s="6" t="n"/>
    </row>
    <row r="580">
      <c r="A580" s="17" t="n"/>
      <c r="B580" s="6" t="n"/>
      <c r="C580" s="6" t="n"/>
      <c r="D580" s="6" t="n"/>
      <c r="E580" s="8" t="n"/>
      <c r="F580" s="6" t="n"/>
    </row>
    <row r="581">
      <c r="A581" s="17" t="n"/>
      <c r="B581" s="6" t="n"/>
      <c r="C581" s="6" t="n"/>
      <c r="D581" s="6" t="n"/>
      <c r="E581" s="8" t="n"/>
      <c r="F581" s="6" t="n"/>
    </row>
    <row r="582">
      <c r="A582" s="17" t="n"/>
      <c r="B582" s="6" t="n"/>
      <c r="C582" s="6" t="n"/>
      <c r="D582" s="6" t="n"/>
      <c r="E582" s="8" t="n"/>
      <c r="F582" s="6" t="n"/>
    </row>
    <row r="583">
      <c r="A583" s="17" t="n"/>
      <c r="B583" s="6" t="n"/>
      <c r="C583" s="6" t="n"/>
      <c r="D583" s="6" t="n"/>
      <c r="E583" s="8" t="n"/>
      <c r="F583" s="6" t="n"/>
    </row>
    <row r="584">
      <c r="A584" s="17" t="n"/>
      <c r="B584" s="6" t="n"/>
      <c r="C584" s="6" t="n"/>
      <c r="D584" s="6" t="n"/>
      <c r="E584" s="8" t="n"/>
      <c r="F584" s="6" t="n"/>
    </row>
    <row r="585">
      <c r="A585" s="17" t="n"/>
      <c r="B585" s="6" t="n"/>
      <c r="C585" s="6" t="n"/>
      <c r="D585" s="6" t="n"/>
      <c r="E585" s="8" t="n"/>
      <c r="F585" s="6" t="n"/>
    </row>
    <row r="586">
      <c r="A586" s="17" t="n"/>
      <c r="B586" s="6" t="n"/>
      <c r="C586" s="6" t="n"/>
      <c r="D586" s="6" t="n"/>
      <c r="E586" s="8" t="n"/>
      <c r="F586" s="6" t="n"/>
    </row>
    <row r="587">
      <c r="A587" s="17" t="n"/>
      <c r="B587" s="6" t="n"/>
      <c r="C587" s="6" t="n"/>
      <c r="D587" s="6" t="n"/>
      <c r="E587" s="8" t="n"/>
      <c r="F587" s="6" t="n"/>
    </row>
    <row r="588">
      <c r="A588" s="17" t="n"/>
      <c r="B588" s="6" t="n"/>
      <c r="C588" s="6" t="n"/>
      <c r="D588" s="6" t="n"/>
      <c r="E588" s="8" t="n"/>
      <c r="F588" s="6" t="n"/>
    </row>
    <row r="589">
      <c r="A589" s="17" t="n"/>
      <c r="B589" s="6" t="n"/>
      <c r="C589" s="6" t="n"/>
      <c r="D589" s="6" t="n"/>
      <c r="E589" s="8" t="n"/>
      <c r="F589" s="6" t="n"/>
    </row>
    <row r="590">
      <c r="A590" s="17" t="n"/>
      <c r="B590" s="6" t="n"/>
      <c r="C590" s="6" t="n"/>
      <c r="D590" s="6" t="n"/>
      <c r="E590" s="8" t="n"/>
      <c r="F590" s="6" t="n"/>
    </row>
    <row r="591">
      <c r="A591" s="17" t="n"/>
      <c r="B591" s="6" t="n"/>
      <c r="C591" s="6" t="n"/>
      <c r="D591" s="6" t="n"/>
      <c r="E591" s="8" t="n"/>
      <c r="F591" s="6" t="n"/>
    </row>
    <row r="592">
      <c r="A592" s="17" t="n"/>
      <c r="B592" s="6" t="n"/>
      <c r="C592" s="6" t="n"/>
      <c r="D592" s="6" t="n"/>
      <c r="E592" s="8" t="n"/>
      <c r="F592" s="6" t="n"/>
    </row>
    <row r="593">
      <c r="A593" s="17" t="n"/>
      <c r="B593" s="6" t="n"/>
      <c r="C593" s="6" t="n"/>
      <c r="D593" s="6" t="n"/>
      <c r="E593" s="8" t="n"/>
      <c r="F593" s="6" t="n"/>
    </row>
    <row r="594">
      <c r="A594" s="17" t="n"/>
      <c r="B594" s="6" t="n"/>
      <c r="C594" s="6" t="n"/>
      <c r="D594" s="6" t="n"/>
      <c r="E594" s="8" t="n"/>
      <c r="F594" s="6" t="n"/>
    </row>
    <row r="595">
      <c r="A595" s="17" t="n"/>
      <c r="B595" s="6" t="n"/>
      <c r="C595" s="6" t="n"/>
      <c r="D595" s="6" t="n"/>
      <c r="E595" s="8" t="n"/>
      <c r="F595" s="6" t="n"/>
    </row>
    <row r="596">
      <c r="A596" s="17" t="n"/>
      <c r="B596" s="6" t="n"/>
      <c r="C596" s="6" t="n"/>
      <c r="D596" s="6" t="n"/>
      <c r="E596" s="8" t="n"/>
      <c r="F596" s="6" t="n"/>
    </row>
    <row r="597">
      <c r="A597" s="17" t="n"/>
      <c r="B597" s="6" t="n"/>
      <c r="C597" s="6" t="n"/>
      <c r="D597" s="6" t="n"/>
      <c r="E597" s="8" t="n"/>
      <c r="F597" s="6" t="n"/>
    </row>
    <row r="598">
      <c r="A598" s="17" t="n"/>
      <c r="B598" s="6" t="n"/>
      <c r="C598" s="6" t="n"/>
      <c r="D598" s="6" t="n"/>
      <c r="E598" s="8" t="n"/>
      <c r="F598" s="6" t="n"/>
    </row>
    <row r="599">
      <c r="A599" s="17" t="n"/>
      <c r="B599" s="6" t="n"/>
      <c r="C599" s="6" t="n"/>
      <c r="D599" s="6" t="n"/>
      <c r="E599" s="8" t="n"/>
      <c r="F599" s="6" t="n"/>
    </row>
    <row r="600">
      <c r="A600" s="17" t="n"/>
      <c r="B600" s="6" t="n"/>
      <c r="C600" s="6" t="n"/>
      <c r="D600" s="6" t="n"/>
      <c r="E600" s="8" t="n"/>
      <c r="F600" s="6" t="n"/>
    </row>
    <row r="601">
      <c r="A601" s="17" t="n"/>
      <c r="B601" s="6" t="n"/>
      <c r="C601" s="6" t="n"/>
      <c r="D601" s="6" t="n"/>
      <c r="E601" s="8" t="n"/>
      <c r="F601" s="6" t="n"/>
    </row>
    <row r="602">
      <c r="A602" s="17" t="n"/>
      <c r="B602" s="6" t="n"/>
      <c r="C602" s="6" t="n"/>
      <c r="D602" s="6" t="n"/>
      <c r="E602" s="8" t="n"/>
      <c r="F602" s="6" t="n"/>
    </row>
    <row r="603">
      <c r="A603" s="17" t="n"/>
      <c r="B603" s="6" t="n"/>
      <c r="C603" s="6" t="n"/>
      <c r="D603" s="6" t="n"/>
      <c r="E603" s="8" t="n"/>
      <c r="F603" s="6" t="n"/>
    </row>
    <row r="604">
      <c r="A604" s="17" t="n"/>
      <c r="B604" s="6" t="n"/>
      <c r="C604" s="6" t="n"/>
      <c r="D604" s="6" t="n"/>
      <c r="E604" s="8" t="n"/>
      <c r="F604" s="6" t="n"/>
    </row>
    <row r="605">
      <c r="A605" s="17" t="n"/>
      <c r="B605" s="6" t="n"/>
      <c r="C605" s="6" t="n"/>
      <c r="D605" s="6" t="n"/>
      <c r="E605" s="8" t="n"/>
      <c r="F605" s="6" t="n"/>
    </row>
    <row r="606">
      <c r="A606" s="17" t="n"/>
      <c r="B606" s="6" t="n"/>
      <c r="C606" s="6" t="n"/>
      <c r="D606" s="6" t="n"/>
      <c r="E606" s="8" t="n"/>
      <c r="F606" s="6" t="n"/>
    </row>
    <row r="607">
      <c r="A607" s="17" t="n"/>
      <c r="B607" s="6" t="n"/>
      <c r="C607" s="6" t="n"/>
      <c r="D607" s="6" t="n"/>
      <c r="E607" s="8" t="n"/>
      <c r="F607" s="6" t="n"/>
    </row>
    <row r="608">
      <c r="A608" s="17" t="n"/>
      <c r="B608" s="6" t="n"/>
      <c r="C608" s="6" t="n"/>
      <c r="D608" s="6" t="n"/>
      <c r="E608" s="8" t="n"/>
      <c r="F608" s="6" t="n"/>
    </row>
    <row r="609">
      <c r="A609" s="17" t="n"/>
      <c r="B609" s="6" t="n"/>
      <c r="C609" s="6" t="n"/>
      <c r="D609" s="6" t="n"/>
      <c r="E609" s="8" t="n"/>
      <c r="F609" s="6" t="n"/>
    </row>
    <row r="610">
      <c r="A610" s="17" t="n"/>
      <c r="B610" s="6" t="n"/>
      <c r="C610" s="6" t="n"/>
      <c r="D610" s="6" t="n"/>
      <c r="E610" s="8" t="n"/>
      <c r="F610" s="6" t="n"/>
    </row>
    <row r="611">
      <c r="A611" s="17" t="n"/>
      <c r="B611" s="6" t="n"/>
      <c r="C611" s="6" t="n"/>
      <c r="D611" s="6" t="n"/>
      <c r="E611" s="8" t="n"/>
      <c r="F611" s="6" t="n"/>
    </row>
    <row r="612">
      <c r="A612" s="17" t="n"/>
      <c r="B612" s="6" t="n"/>
      <c r="C612" s="6" t="n"/>
      <c r="D612" s="6" t="n"/>
      <c r="E612" s="8" t="n"/>
      <c r="F612" s="6" t="n"/>
    </row>
    <row r="613">
      <c r="A613" s="17" t="n"/>
      <c r="B613" s="6" t="n"/>
      <c r="C613" s="6" t="n"/>
      <c r="D613" s="6" t="n"/>
      <c r="E613" s="8" t="n"/>
      <c r="F613" s="6" t="n"/>
    </row>
    <row r="614">
      <c r="A614" s="17" t="n"/>
      <c r="B614" s="6" t="n"/>
      <c r="C614" s="6" t="n"/>
      <c r="D614" s="6" t="n"/>
      <c r="E614" s="8" t="n"/>
      <c r="F614" s="6" t="n"/>
    </row>
    <row r="615">
      <c r="A615" s="17" t="n"/>
      <c r="B615" s="6" t="n"/>
      <c r="C615" s="6" t="n"/>
      <c r="D615" s="6" t="n"/>
      <c r="E615" s="8" t="n"/>
      <c r="F615" s="6" t="n"/>
    </row>
    <row r="616">
      <c r="A616" s="17" t="n"/>
      <c r="B616" s="6" t="n"/>
      <c r="C616" s="6" t="n"/>
      <c r="D616" s="6" t="n"/>
      <c r="E616" s="8" t="n"/>
      <c r="F616" s="6" t="n"/>
    </row>
    <row r="617">
      <c r="A617" s="17" t="n"/>
      <c r="B617" s="6" t="n"/>
      <c r="C617" s="6" t="n"/>
      <c r="D617" s="6" t="n"/>
      <c r="E617" s="8" t="n"/>
      <c r="F617" s="6" t="n"/>
    </row>
    <row r="618">
      <c r="A618" s="17" t="n"/>
      <c r="B618" s="6" t="n"/>
      <c r="C618" s="6" t="n"/>
      <c r="D618" s="6" t="n"/>
      <c r="E618" s="8" t="n"/>
      <c r="F618" s="6" t="n"/>
    </row>
    <row r="619">
      <c r="A619" s="17" t="n"/>
      <c r="B619" s="6" t="n"/>
      <c r="C619" s="6" t="n"/>
      <c r="D619" s="6" t="n"/>
      <c r="E619" s="8" t="n"/>
      <c r="F619" s="6" t="n"/>
    </row>
    <row r="620">
      <c r="A620" s="17" t="n"/>
      <c r="B620" s="6" t="n"/>
      <c r="C620" s="6" t="n"/>
      <c r="D620" s="6" t="n"/>
      <c r="E620" s="8" t="n"/>
      <c r="F620" s="6" t="n"/>
    </row>
    <row r="621">
      <c r="A621" s="17" t="n"/>
      <c r="B621" s="6" t="n"/>
      <c r="C621" s="6" t="n"/>
      <c r="D621" s="6" t="n"/>
      <c r="E621" s="8" t="n"/>
      <c r="F621" s="6" t="n"/>
    </row>
    <row r="622">
      <c r="A622" s="17" t="n"/>
      <c r="B622" s="6" t="n"/>
      <c r="C622" s="6" t="n"/>
      <c r="D622" s="6" t="n"/>
      <c r="E622" s="8" t="n"/>
      <c r="F622" s="6" t="n"/>
    </row>
    <row r="623">
      <c r="A623" s="17" t="n"/>
      <c r="B623" s="6" t="n"/>
      <c r="C623" s="6" t="n"/>
      <c r="D623" s="6" t="n"/>
      <c r="E623" s="8" t="n"/>
      <c r="F623" s="6" t="n"/>
    </row>
    <row r="624">
      <c r="A624" s="17" t="n"/>
      <c r="B624" s="6" t="n"/>
      <c r="C624" s="6" t="n"/>
      <c r="D624" s="6" t="n"/>
      <c r="E624" s="8" t="n"/>
      <c r="F624" s="6" t="n"/>
    </row>
    <row r="625">
      <c r="A625" s="17" t="n"/>
      <c r="B625" s="6" t="n"/>
      <c r="C625" s="6" t="n"/>
      <c r="D625" s="6" t="n"/>
      <c r="E625" s="8" t="n"/>
      <c r="F625" s="6" t="n"/>
    </row>
    <row r="626">
      <c r="A626" s="17" t="n"/>
      <c r="B626" s="6" t="n"/>
      <c r="C626" s="6" t="n"/>
      <c r="D626" s="6" t="n"/>
      <c r="E626" s="8" t="n"/>
      <c r="F626" s="6" t="n"/>
    </row>
    <row r="627">
      <c r="A627" s="17" t="n"/>
      <c r="B627" s="6" t="n"/>
      <c r="C627" s="6" t="n"/>
      <c r="D627" s="6" t="n"/>
      <c r="E627" s="8" t="n"/>
      <c r="F627" s="6" t="n"/>
    </row>
    <row r="628">
      <c r="A628" s="17" t="n"/>
      <c r="B628" s="6" t="n"/>
      <c r="C628" s="6" t="n"/>
      <c r="D628" s="6" t="n"/>
      <c r="E628" s="8" t="n"/>
      <c r="F628" s="6" t="n"/>
    </row>
    <row r="629">
      <c r="A629" s="17" t="n"/>
      <c r="B629" s="6" t="n"/>
      <c r="C629" s="6" t="n"/>
      <c r="D629" s="6" t="n"/>
      <c r="E629" s="8" t="n"/>
      <c r="F629" s="6" t="n"/>
    </row>
    <row r="630">
      <c r="A630" s="17" t="n"/>
      <c r="B630" s="6" t="n"/>
      <c r="C630" s="6" t="n"/>
      <c r="D630" s="6" t="n"/>
      <c r="E630" s="8" t="n"/>
      <c r="F630" s="6" t="n"/>
    </row>
    <row r="631">
      <c r="A631" s="17" t="n"/>
      <c r="B631" s="6" t="n"/>
      <c r="C631" s="6" t="n"/>
      <c r="D631" s="6" t="n"/>
      <c r="E631" s="8" t="n"/>
      <c r="F631" s="6" t="n"/>
    </row>
    <row r="632">
      <c r="A632" s="17" t="n"/>
      <c r="B632" s="6" t="n"/>
      <c r="C632" s="6" t="n"/>
      <c r="D632" s="6" t="n"/>
      <c r="E632" s="8" t="n"/>
      <c r="F632" s="6" t="n"/>
    </row>
    <row r="633">
      <c r="A633" s="17" t="n"/>
      <c r="B633" s="6" t="n"/>
      <c r="C633" s="6" t="n"/>
      <c r="D633" s="6" t="n"/>
      <c r="E633" s="8" t="n"/>
      <c r="F633" s="6" t="n"/>
    </row>
    <row r="634">
      <c r="A634" s="17" t="n"/>
      <c r="B634" s="6" t="n"/>
      <c r="C634" s="6" t="n"/>
      <c r="D634" s="6" t="n"/>
      <c r="E634" s="8" t="n"/>
      <c r="F634" s="6" t="n"/>
    </row>
    <row r="635">
      <c r="A635" s="17" t="n"/>
      <c r="B635" s="6" t="n"/>
      <c r="C635" s="6" t="n"/>
      <c r="D635" s="6" t="n"/>
      <c r="E635" s="8" t="n"/>
      <c r="F635" s="6" t="n"/>
    </row>
    <row r="636">
      <c r="A636" s="17" t="n"/>
      <c r="B636" s="6" t="n"/>
      <c r="C636" s="6" t="n"/>
      <c r="D636" s="6" t="n"/>
      <c r="E636" s="8" t="n"/>
      <c r="F636" s="6" t="n"/>
    </row>
    <row r="637">
      <c r="A637" s="17" t="n"/>
      <c r="B637" s="6" t="n"/>
      <c r="C637" s="6" t="n"/>
      <c r="D637" s="6" t="n"/>
      <c r="E637" s="8" t="n"/>
      <c r="F637" s="6" t="n"/>
    </row>
    <row r="638">
      <c r="A638" s="17" t="n"/>
      <c r="B638" s="6" t="n"/>
      <c r="C638" s="6" t="n"/>
      <c r="D638" s="6" t="n"/>
      <c r="E638" s="8" t="n"/>
      <c r="F638" s="6" t="n"/>
    </row>
    <row r="639">
      <c r="A639" s="17" t="n"/>
      <c r="B639" s="6" t="n"/>
      <c r="C639" s="6" t="n"/>
      <c r="D639" s="6" t="n"/>
      <c r="E639" s="8" t="n"/>
      <c r="F639" s="6" t="n"/>
    </row>
    <row r="640">
      <c r="A640" s="17" t="n"/>
      <c r="B640" s="6" t="n"/>
      <c r="C640" s="6" t="n"/>
      <c r="D640" s="6" t="n"/>
      <c r="E640" s="8" t="n"/>
      <c r="F640" s="6" t="n"/>
    </row>
    <row r="641">
      <c r="A641" s="17" t="n"/>
      <c r="B641" s="6" t="n"/>
      <c r="C641" s="6" t="n"/>
      <c r="D641" s="6" t="n"/>
      <c r="E641" s="8" t="n"/>
      <c r="F641" s="6" t="n"/>
    </row>
    <row r="642">
      <c r="A642" s="17" t="n"/>
      <c r="B642" s="6" t="n"/>
      <c r="C642" s="6" t="n"/>
      <c r="D642" s="6" t="n"/>
      <c r="E642" s="8" t="n"/>
      <c r="F642" s="6" t="n"/>
    </row>
    <row r="643">
      <c r="A643" s="17" t="n"/>
      <c r="B643" s="6" t="n"/>
      <c r="C643" s="6" t="n"/>
      <c r="D643" s="6" t="n"/>
      <c r="E643" s="8" t="n"/>
      <c r="F643" s="6" t="n"/>
    </row>
    <row r="644">
      <c r="A644" s="17" t="n"/>
      <c r="B644" s="6" t="n"/>
      <c r="C644" s="6" t="n"/>
      <c r="D644" s="6" t="n"/>
      <c r="E644" s="8" t="n"/>
      <c r="F644" s="6" t="n"/>
    </row>
    <row r="645">
      <c r="A645" s="17" t="n"/>
      <c r="B645" s="6" t="n"/>
      <c r="C645" s="6" t="n"/>
      <c r="D645" s="6" t="n"/>
      <c r="E645" s="8" t="n"/>
      <c r="F645" s="6" t="n"/>
    </row>
    <row r="646">
      <c r="A646" s="17" t="n"/>
      <c r="B646" s="6" t="n"/>
      <c r="C646" s="6" t="n"/>
      <c r="D646" s="6" t="n"/>
      <c r="E646" s="8" t="n"/>
      <c r="F646" s="6" t="n"/>
    </row>
    <row r="647">
      <c r="A647" s="17" t="n"/>
      <c r="B647" s="6" t="n"/>
      <c r="C647" s="6" t="n"/>
      <c r="D647" s="6" t="n"/>
      <c r="E647" s="8" t="n"/>
      <c r="F647" s="6" t="n"/>
    </row>
    <row r="648">
      <c r="A648" s="17" t="n"/>
      <c r="B648" s="6" t="n"/>
      <c r="C648" s="6" t="n"/>
      <c r="D648" s="6" t="n"/>
      <c r="E648" s="8" t="n"/>
      <c r="F648" s="6" t="n"/>
    </row>
    <row r="649">
      <c r="A649" s="17" t="n"/>
      <c r="B649" s="6" t="n"/>
      <c r="C649" s="6" t="n"/>
      <c r="D649" s="6" t="n"/>
      <c r="E649" s="8" t="n"/>
      <c r="F649" s="6" t="n"/>
    </row>
    <row r="650">
      <c r="A650" s="17" t="n"/>
      <c r="B650" s="6" t="n"/>
      <c r="C650" s="6" t="n"/>
      <c r="D650" s="6" t="n"/>
      <c r="E650" s="8" t="n"/>
      <c r="F650" s="6" t="n"/>
    </row>
    <row r="651">
      <c r="A651" s="17" t="n"/>
      <c r="B651" s="6" t="n"/>
      <c r="C651" s="6" t="n"/>
      <c r="D651" s="6" t="n"/>
      <c r="E651" s="8" t="n"/>
      <c r="F651" s="6" t="n"/>
    </row>
    <row r="652">
      <c r="A652" s="17" t="n"/>
      <c r="B652" s="6" t="n"/>
      <c r="C652" s="6" t="n"/>
      <c r="D652" s="6" t="n"/>
      <c r="E652" s="8" t="n"/>
      <c r="F652" s="6" t="n"/>
    </row>
    <row r="653">
      <c r="A653" s="17" t="n"/>
      <c r="B653" s="6" t="n"/>
      <c r="C653" s="6" t="n"/>
      <c r="D653" s="6" t="n"/>
      <c r="E653" s="8" t="n"/>
      <c r="F653" s="6" t="n"/>
    </row>
    <row r="654">
      <c r="A654" s="17" t="n"/>
      <c r="B654" s="6" t="n"/>
      <c r="C654" s="6" t="n"/>
      <c r="D654" s="6" t="n"/>
      <c r="E654" s="8" t="n"/>
      <c r="F654" s="6" t="n"/>
    </row>
    <row r="655">
      <c r="A655" s="17" t="n"/>
      <c r="B655" s="6" t="n"/>
      <c r="C655" s="6" t="n"/>
      <c r="D655" s="6" t="n"/>
      <c r="E655" s="8" t="n"/>
      <c r="F655" s="6" t="n"/>
    </row>
    <row r="656">
      <c r="A656" s="17" t="n"/>
      <c r="B656" s="6" t="n"/>
      <c r="C656" s="6" t="n"/>
      <c r="D656" s="6" t="n"/>
      <c r="E656" s="8" t="n"/>
      <c r="F656" s="6" t="n"/>
    </row>
    <row r="657">
      <c r="A657" s="17" t="n"/>
      <c r="B657" s="6" t="n"/>
      <c r="C657" s="6" t="n"/>
      <c r="D657" s="6" t="n"/>
      <c r="E657" s="8" t="n"/>
      <c r="F657" s="6" t="n"/>
    </row>
    <row r="658">
      <c r="A658" s="17" t="n"/>
      <c r="B658" s="6" t="n"/>
      <c r="C658" s="6" t="n"/>
      <c r="D658" s="6" t="n"/>
      <c r="E658" s="8" t="n"/>
      <c r="F658" s="6" t="n"/>
    </row>
    <row r="659">
      <c r="A659" s="17" t="n"/>
      <c r="B659" s="6" t="n"/>
      <c r="C659" s="6" t="n"/>
      <c r="D659" s="6" t="n"/>
      <c r="E659" s="8" t="n"/>
      <c r="F659" s="6" t="n"/>
    </row>
    <row r="660">
      <c r="A660" s="17" t="n"/>
      <c r="B660" s="6" t="n"/>
      <c r="C660" s="6" t="n"/>
      <c r="D660" s="6" t="n"/>
      <c r="E660" s="8" t="n"/>
      <c r="F660" s="6" t="n"/>
    </row>
    <row r="661">
      <c r="A661" s="17" t="n"/>
      <c r="B661" s="6" t="n"/>
      <c r="C661" s="6" t="n"/>
      <c r="D661" s="6" t="n"/>
      <c r="E661" s="8" t="n"/>
      <c r="F661" s="6" t="n"/>
    </row>
    <row r="662">
      <c r="A662" s="17" t="n"/>
      <c r="B662" s="6" t="n"/>
      <c r="C662" s="6" t="n"/>
      <c r="D662" s="6" t="n"/>
      <c r="E662" s="8" t="n"/>
      <c r="F662" s="6" t="n"/>
    </row>
    <row r="663">
      <c r="A663" s="17" t="n"/>
      <c r="B663" s="6" t="n"/>
      <c r="C663" s="6" t="n"/>
      <c r="D663" s="6" t="n"/>
      <c r="E663" s="8" t="n"/>
      <c r="F663" s="6" t="n"/>
    </row>
    <row r="664">
      <c r="A664" s="17" t="n"/>
      <c r="B664" s="6" t="n"/>
      <c r="C664" s="6" t="n"/>
      <c r="D664" s="6" t="n"/>
      <c r="E664" s="8" t="n"/>
      <c r="F664" s="6" t="n"/>
    </row>
    <row r="665">
      <c r="A665" s="17" t="n"/>
      <c r="B665" s="6" t="n"/>
      <c r="C665" s="6" t="n"/>
      <c r="D665" s="6" t="n"/>
      <c r="E665" s="8" t="n"/>
      <c r="F665" s="6" t="n"/>
    </row>
    <row r="666">
      <c r="A666" s="17" t="n"/>
      <c r="B666" s="6" t="n"/>
      <c r="C666" s="6" t="n"/>
      <c r="D666" s="6" t="n"/>
      <c r="E666" s="8" t="n"/>
      <c r="F666" s="6" t="n"/>
    </row>
    <row r="667">
      <c r="A667" s="17" t="n"/>
      <c r="B667" s="6" t="n"/>
      <c r="C667" s="6" t="n"/>
      <c r="D667" s="6" t="n"/>
      <c r="E667" s="8" t="n"/>
      <c r="F667" s="6" t="n"/>
    </row>
    <row r="668">
      <c r="A668" s="17" t="n"/>
      <c r="B668" s="6" t="n"/>
      <c r="C668" s="6" t="n"/>
      <c r="D668" s="6" t="n"/>
      <c r="E668" s="8" t="n"/>
      <c r="F668" s="6" t="n"/>
    </row>
    <row r="669">
      <c r="A669" s="17" t="n"/>
      <c r="B669" s="6" t="n"/>
      <c r="C669" s="6" t="n"/>
      <c r="D669" s="6" t="n"/>
      <c r="E669" s="8" t="n"/>
      <c r="F669" s="6" t="n"/>
    </row>
    <row r="670">
      <c r="A670" s="17" t="n"/>
      <c r="B670" s="6" t="n"/>
      <c r="C670" s="6" t="n"/>
      <c r="D670" s="6" t="n"/>
      <c r="E670" s="8" t="n"/>
      <c r="F670" s="6" t="n"/>
    </row>
    <row r="671">
      <c r="A671" s="17" t="n"/>
      <c r="B671" s="6" t="n"/>
      <c r="C671" s="6" t="n"/>
      <c r="D671" s="6" t="n"/>
      <c r="E671" s="8" t="n"/>
      <c r="F671" s="6" t="n"/>
    </row>
    <row r="672">
      <c r="A672" s="17" t="n"/>
      <c r="B672" s="6" t="n"/>
      <c r="C672" s="6" t="n"/>
      <c r="D672" s="6" t="n"/>
      <c r="E672" s="8" t="n"/>
      <c r="F672" s="6" t="n"/>
    </row>
    <row r="673">
      <c r="A673" s="17" t="n"/>
      <c r="B673" s="6" t="n"/>
      <c r="C673" s="6" t="n"/>
      <c r="D673" s="6" t="n"/>
      <c r="E673" s="8" t="n"/>
      <c r="F673" s="6" t="n"/>
    </row>
    <row r="674">
      <c r="A674" s="17" t="n"/>
      <c r="B674" s="6" t="n"/>
      <c r="C674" s="6" t="n"/>
      <c r="D674" s="6" t="n"/>
      <c r="E674" s="8" t="n"/>
      <c r="F674" s="6" t="n"/>
    </row>
    <row r="675">
      <c r="A675" s="17" t="n"/>
      <c r="B675" s="6" t="n"/>
      <c r="C675" s="6" t="n"/>
      <c r="D675" s="6" t="n"/>
      <c r="E675" s="8" t="n"/>
      <c r="F675" s="6" t="n"/>
    </row>
    <row r="676">
      <c r="A676" s="17" t="n"/>
      <c r="B676" s="6" t="n"/>
      <c r="C676" s="6" t="n"/>
      <c r="D676" s="6" t="n"/>
      <c r="E676" s="8" t="n"/>
      <c r="F676" s="6" t="n"/>
    </row>
    <row r="677">
      <c r="A677" s="17" t="n"/>
      <c r="B677" s="6" t="n"/>
      <c r="C677" s="6" t="n"/>
      <c r="D677" s="6" t="n"/>
      <c r="E677" s="8" t="n"/>
      <c r="F677" s="6" t="n"/>
    </row>
    <row r="678">
      <c r="A678" s="17" t="n"/>
      <c r="B678" s="6" t="n"/>
      <c r="C678" s="6" t="n"/>
      <c r="D678" s="6" t="n"/>
      <c r="E678" s="8" t="n"/>
      <c r="F678" s="6" t="n"/>
    </row>
    <row r="679">
      <c r="A679" s="17" t="n"/>
      <c r="B679" s="6" t="n"/>
      <c r="C679" s="6" t="n"/>
      <c r="D679" s="6" t="n"/>
      <c r="E679" s="8" t="n"/>
      <c r="F679" s="6" t="n"/>
    </row>
    <row r="680">
      <c r="A680" s="17" t="n"/>
      <c r="B680" s="6" t="n"/>
      <c r="C680" s="6" t="n"/>
      <c r="D680" s="6" t="n"/>
      <c r="E680" s="8" t="n"/>
      <c r="F680" s="6" t="n"/>
    </row>
    <row r="681">
      <c r="A681" s="17" t="n"/>
      <c r="B681" s="6" t="n"/>
      <c r="C681" s="6" t="n"/>
      <c r="D681" s="6" t="n"/>
      <c r="E681" s="8" t="n"/>
      <c r="F681" s="6" t="n"/>
    </row>
    <row r="682">
      <c r="A682" s="17" t="n"/>
      <c r="B682" s="6" t="n"/>
      <c r="C682" s="6" t="n"/>
      <c r="D682" s="6" t="n"/>
      <c r="E682" s="8" t="n"/>
      <c r="F682" s="6" t="n"/>
    </row>
    <row r="683">
      <c r="A683" s="17" t="n"/>
      <c r="B683" s="6" t="n"/>
      <c r="C683" s="6" t="n"/>
      <c r="D683" s="6" t="n"/>
      <c r="E683" s="8" t="n"/>
      <c r="F683" s="6" t="n"/>
    </row>
    <row r="684">
      <c r="A684" s="17" t="n"/>
      <c r="B684" s="6" t="n"/>
      <c r="C684" s="6" t="n"/>
      <c r="D684" s="6" t="n"/>
      <c r="E684" s="8" t="n"/>
      <c r="F684" s="6" t="n"/>
    </row>
    <row r="685">
      <c r="A685" s="17" t="n"/>
      <c r="B685" s="6" t="n"/>
      <c r="C685" s="6" t="n"/>
      <c r="D685" s="6" t="n"/>
      <c r="E685" s="8" t="n"/>
      <c r="F685" s="6" t="n"/>
    </row>
    <row r="686">
      <c r="A686" s="17" t="n"/>
      <c r="B686" s="6" t="n"/>
      <c r="C686" s="6" t="n"/>
      <c r="D686" s="6" t="n"/>
      <c r="E686" s="8" t="n"/>
      <c r="F686" s="6" t="n"/>
    </row>
    <row r="687">
      <c r="A687" s="17" t="n"/>
      <c r="B687" s="6" t="n"/>
      <c r="C687" s="6" t="n"/>
      <c r="D687" s="6" t="n"/>
      <c r="E687" s="8" t="n"/>
      <c r="F687" s="6" t="n"/>
    </row>
    <row r="688">
      <c r="A688" s="17" t="n"/>
      <c r="B688" s="6" t="n"/>
      <c r="C688" s="6" t="n"/>
      <c r="D688" s="6" t="n"/>
      <c r="E688" s="8" t="n"/>
      <c r="F688" s="6" t="n"/>
    </row>
    <row r="689">
      <c r="A689" s="17" t="n"/>
      <c r="B689" s="6" t="n"/>
      <c r="C689" s="6" t="n"/>
      <c r="D689" s="6" t="n"/>
      <c r="E689" s="8" t="n"/>
      <c r="F689" s="6" t="n"/>
    </row>
    <row r="690">
      <c r="A690" s="17" t="n"/>
      <c r="B690" s="6" t="n"/>
      <c r="C690" s="6" t="n"/>
      <c r="D690" s="6" t="n"/>
      <c r="E690" s="8" t="n"/>
      <c r="F690" s="6" t="n"/>
    </row>
    <row r="691">
      <c r="A691" s="17" t="n"/>
      <c r="B691" s="6" t="n"/>
      <c r="C691" s="6" t="n"/>
      <c r="D691" s="6" t="n"/>
      <c r="E691" s="8" t="n"/>
      <c r="F691" s="6" t="n"/>
    </row>
    <row r="692">
      <c r="A692" s="17" t="n"/>
      <c r="B692" s="6" t="n"/>
      <c r="C692" s="6" t="n"/>
      <c r="D692" s="6" t="n"/>
      <c r="E692" s="8" t="n"/>
      <c r="F692" s="6" t="n"/>
    </row>
    <row r="693">
      <c r="A693" s="17" t="n"/>
      <c r="B693" s="6" t="n"/>
      <c r="C693" s="6" t="n"/>
      <c r="D693" s="6" t="n"/>
      <c r="E693" s="8" t="n"/>
      <c r="F693" s="6" t="n"/>
    </row>
    <row r="694">
      <c r="A694" s="17" t="n"/>
      <c r="B694" s="6" t="n"/>
      <c r="C694" s="6" t="n"/>
      <c r="D694" s="6" t="n"/>
      <c r="E694" s="8" t="n"/>
      <c r="F694" s="6" t="n"/>
    </row>
    <row r="695">
      <c r="A695" s="17" t="n"/>
      <c r="B695" s="6" t="n"/>
      <c r="C695" s="6" t="n"/>
      <c r="D695" s="6" t="n"/>
      <c r="E695" s="8" t="n"/>
      <c r="F695" s="6" t="n"/>
    </row>
    <row r="696">
      <c r="A696" s="17" t="n"/>
      <c r="B696" s="6" t="n"/>
      <c r="C696" s="6" t="n"/>
      <c r="D696" s="6" t="n"/>
      <c r="E696" s="8" t="n"/>
      <c r="F696" s="6" t="n"/>
    </row>
    <row r="697">
      <c r="A697" s="17" t="n"/>
      <c r="B697" s="6" t="n"/>
      <c r="C697" s="6" t="n"/>
      <c r="D697" s="6" t="n"/>
      <c r="E697" s="8" t="n"/>
      <c r="F697" s="6" t="n"/>
    </row>
    <row r="698">
      <c r="A698" s="17" t="n"/>
      <c r="B698" s="6" t="n"/>
      <c r="C698" s="6" t="n"/>
      <c r="D698" s="6" t="n"/>
      <c r="E698" s="8" t="n"/>
      <c r="F698" s="6" t="n"/>
    </row>
    <row r="699">
      <c r="A699" s="17" t="n"/>
      <c r="B699" s="6" t="n"/>
      <c r="C699" s="6" t="n"/>
      <c r="D699" s="6" t="n"/>
      <c r="E699" s="8" t="n"/>
      <c r="F699" s="6" t="n"/>
    </row>
    <row r="700">
      <c r="A700" s="17" t="n"/>
      <c r="B700" s="6" t="n"/>
      <c r="C700" s="6" t="n"/>
      <c r="D700" s="6" t="n"/>
      <c r="E700" s="8" t="n"/>
      <c r="F700" s="6" t="n"/>
    </row>
    <row r="701">
      <c r="A701" s="17" t="n"/>
      <c r="B701" s="6" t="n"/>
      <c r="C701" s="6" t="n"/>
      <c r="D701" s="6" t="n"/>
      <c r="E701" s="8" t="n"/>
      <c r="F701" s="6" t="n"/>
    </row>
    <row r="702">
      <c r="A702" s="17" t="n"/>
      <c r="B702" s="6" t="n"/>
      <c r="C702" s="6" t="n"/>
      <c r="D702" s="6" t="n"/>
      <c r="E702" s="8" t="n"/>
      <c r="F702" s="6" t="n"/>
    </row>
    <row r="703">
      <c r="A703" s="17" t="n"/>
      <c r="B703" s="6" t="n"/>
      <c r="C703" s="6" t="n"/>
      <c r="D703" s="6" t="n"/>
      <c r="E703" s="8" t="n"/>
      <c r="F703" s="6" t="n"/>
    </row>
    <row r="704">
      <c r="A704" s="17" t="n"/>
      <c r="B704" s="6" t="n"/>
      <c r="C704" s="6" t="n"/>
      <c r="D704" s="6" t="n"/>
      <c r="E704" s="8" t="n"/>
      <c r="F704" s="6" t="n"/>
    </row>
    <row r="705">
      <c r="A705" s="17" t="n"/>
      <c r="B705" s="6" t="n"/>
      <c r="C705" s="6" t="n"/>
      <c r="D705" s="6" t="n"/>
      <c r="E705" s="8" t="n"/>
      <c r="F705" s="6" t="n"/>
    </row>
    <row r="706">
      <c r="A706" s="17" t="n"/>
      <c r="B706" s="6" t="n"/>
      <c r="C706" s="6" t="n"/>
      <c r="D706" s="6" t="n"/>
      <c r="E706" s="8" t="n"/>
      <c r="F706" s="6" t="n"/>
    </row>
    <row r="707">
      <c r="A707" s="17" t="n"/>
      <c r="B707" s="6" t="n"/>
      <c r="C707" s="6" t="n"/>
      <c r="D707" s="6" t="n"/>
      <c r="E707" s="8" t="n"/>
      <c r="F707" s="6" t="n"/>
    </row>
    <row r="708">
      <c r="A708" s="17" t="n"/>
      <c r="B708" s="6" t="n"/>
      <c r="C708" s="6" t="n"/>
      <c r="D708" s="6" t="n"/>
      <c r="E708" s="8" t="n"/>
      <c r="F708" s="6" t="n"/>
    </row>
    <row r="709">
      <c r="A709" s="17" t="n"/>
      <c r="B709" s="6" t="n"/>
      <c r="C709" s="6" t="n"/>
      <c r="D709" s="6" t="n"/>
      <c r="E709" s="8" t="n"/>
      <c r="F709" s="6" t="n"/>
    </row>
    <row r="710">
      <c r="A710" s="17" t="n"/>
      <c r="B710" s="6" t="n"/>
      <c r="C710" s="6" t="n"/>
      <c r="D710" s="6" t="n"/>
      <c r="E710" s="8" t="n"/>
      <c r="F710" s="6" t="n"/>
    </row>
    <row r="711">
      <c r="A711" s="17" t="n"/>
      <c r="B711" s="6" t="n"/>
      <c r="C711" s="6" t="n"/>
      <c r="D711" s="6" t="n"/>
      <c r="E711" s="8" t="n"/>
      <c r="F711" s="6" t="n"/>
    </row>
    <row r="712">
      <c r="A712" s="17" t="n"/>
      <c r="B712" s="6" t="n"/>
      <c r="C712" s="6" t="n"/>
      <c r="D712" s="6" t="n"/>
      <c r="E712" s="8" t="n"/>
      <c r="F712" s="6" t="n"/>
    </row>
    <row r="713">
      <c r="A713" s="17" t="n"/>
      <c r="B713" s="6" t="n"/>
      <c r="C713" s="6" t="n"/>
      <c r="D713" s="6" t="n"/>
      <c r="E713" s="8" t="n"/>
      <c r="F713" s="6" t="n"/>
    </row>
    <row r="714">
      <c r="A714" s="17" t="n"/>
      <c r="B714" s="6" t="n"/>
      <c r="C714" s="6" t="n"/>
      <c r="D714" s="6" t="n"/>
      <c r="E714" s="8" t="n"/>
      <c r="F714" s="6" t="n"/>
    </row>
    <row r="715">
      <c r="A715" s="17" t="n"/>
      <c r="B715" s="6" t="n"/>
      <c r="C715" s="6" t="n"/>
      <c r="D715" s="6" t="n"/>
      <c r="E715" s="8" t="n"/>
      <c r="F715" s="6" t="n"/>
    </row>
    <row r="716">
      <c r="A716" s="17" t="n"/>
      <c r="B716" s="6" t="n"/>
      <c r="C716" s="6" t="n"/>
      <c r="D716" s="6" t="n"/>
      <c r="E716" s="8" t="n"/>
      <c r="F716" s="6" t="n"/>
    </row>
    <row r="717">
      <c r="A717" s="17" t="n"/>
      <c r="B717" s="6" t="n"/>
      <c r="C717" s="6" t="n"/>
      <c r="D717" s="6" t="n"/>
      <c r="E717" s="8" t="n"/>
      <c r="F717" s="6" t="n"/>
    </row>
    <row r="718">
      <c r="A718" s="17" t="n"/>
      <c r="B718" s="6" t="n"/>
      <c r="C718" s="6" t="n"/>
      <c r="D718" s="6" t="n"/>
      <c r="E718" s="8" t="n"/>
      <c r="F718" s="6" t="n"/>
    </row>
    <row r="719">
      <c r="A719" s="17" t="n"/>
      <c r="B719" s="6" t="n"/>
      <c r="C719" s="6" t="n"/>
      <c r="D719" s="6" t="n"/>
      <c r="E719" s="8" t="n"/>
      <c r="F719" s="6" t="n"/>
    </row>
    <row r="720">
      <c r="A720" s="17" t="n"/>
      <c r="B720" s="6" t="n"/>
      <c r="C720" s="6" t="n"/>
      <c r="D720" s="6" t="n"/>
      <c r="E720" s="8" t="n"/>
      <c r="F720" s="6" t="n"/>
    </row>
    <row r="721">
      <c r="A721" s="17" t="n"/>
      <c r="B721" s="6" t="n"/>
      <c r="C721" s="6" t="n"/>
      <c r="D721" s="6" t="n"/>
      <c r="E721" s="8" t="n"/>
      <c r="F721" s="6" t="n"/>
    </row>
    <row r="722">
      <c r="A722" s="17" t="n"/>
      <c r="B722" s="6" t="n"/>
      <c r="C722" s="6" t="n"/>
      <c r="D722" s="6" t="n"/>
      <c r="E722" s="8" t="n"/>
      <c r="F722" s="6" t="n"/>
    </row>
    <row r="723">
      <c r="A723" s="17" t="n"/>
      <c r="B723" s="6" t="n"/>
      <c r="C723" s="6" t="n"/>
      <c r="D723" s="6" t="n"/>
      <c r="E723" s="8" t="n"/>
      <c r="F723" s="6" t="n"/>
    </row>
    <row r="724">
      <c r="A724" s="17" t="n"/>
      <c r="B724" s="6" t="n"/>
      <c r="C724" s="6" t="n"/>
      <c r="D724" s="6" t="n"/>
      <c r="E724" s="8" t="n"/>
      <c r="F724" s="6" t="n"/>
    </row>
    <row r="725">
      <c r="A725" s="17" t="n"/>
      <c r="B725" s="6" t="n"/>
      <c r="C725" s="6" t="n"/>
      <c r="D725" s="6" t="n"/>
      <c r="E725" s="8" t="n"/>
      <c r="F725" s="6" t="n"/>
    </row>
    <row r="726">
      <c r="A726" s="17" t="n"/>
      <c r="B726" s="6" t="n"/>
      <c r="C726" s="6" t="n"/>
      <c r="D726" s="6" t="n"/>
      <c r="E726" s="8" t="n"/>
      <c r="F726" s="6" t="n"/>
    </row>
    <row r="727">
      <c r="A727" s="17" t="n"/>
      <c r="B727" s="6" t="n"/>
      <c r="C727" s="6" t="n"/>
      <c r="D727" s="6" t="n"/>
      <c r="E727" s="8" t="n"/>
      <c r="F727" s="6" t="n"/>
    </row>
    <row r="728">
      <c r="A728" s="17" t="n"/>
      <c r="B728" s="6" t="n"/>
      <c r="C728" s="6" t="n"/>
      <c r="D728" s="6" t="n"/>
      <c r="E728" s="8" t="n"/>
      <c r="F728" s="6" t="n"/>
    </row>
    <row r="729">
      <c r="A729" s="17" t="n"/>
      <c r="B729" s="6" t="n"/>
      <c r="C729" s="6" t="n"/>
      <c r="D729" s="6" t="n"/>
      <c r="E729" s="8" t="n"/>
      <c r="F729" s="6" t="n"/>
    </row>
    <row r="730">
      <c r="A730" s="17" t="n"/>
      <c r="B730" s="6" t="n"/>
      <c r="C730" s="6" t="n"/>
      <c r="D730" s="6" t="n"/>
      <c r="E730" s="8" t="n"/>
      <c r="F730" s="6" t="n"/>
    </row>
    <row r="731">
      <c r="A731" s="17" t="n"/>
      <c r="B731" s="6" t="n"/>
      <c r="C731" s="6" t="n"/>
      <c r="D731" s="6" t="n"/>
      <c r="E731" s="8" t="n"/>
      <c r="F731" s="6" t="n"/>
    </row>
    <row r="732">
      <c r="A732" s="17" t="n"/>
      <c r="B732" s="6" t="n"/>
      <c r="C732" s="6" t="n"/>
      <c r="D732" s="6" t="n"/>
      <c r="E732" s="8" t="n"/>
      <c r="F732" s="6" t="n"/>
    </row>
    <row r="733">
      <c r="A733" s="17" t="n"/>
      <c r="B733" s="6" t="n"/>
      <c r="C733" s="6" t="n"/>
      <c r="D733" s="6" t="n"/>
      <c r="E733" s="8" t="n"/>
      <c r="F733" s="6" t="n"/>
    </row>
    <row r="734">
      <c r="A734" s="17" t="n"/>
      <c r="B734" s="6" t="n"/>
      <c r="C734" s="6" t="n"/>
      <c r="D734" s="6" t="n"/>
      <c r="E734" s="8" t="n"/>
      <c r="F734" s="6" t="n"/>
    </row>
    <row r="735">
      <c r="A735" s="17" t="n"/>
      <c r="B735" s="6" t="n"/>
      <c r="C735" s="6" t="n"/>
      <c r="D735" s="6" t="n"/>
      <c r="E735" s="8" t="n"/>
      <c r="F735" s="6" t="n"/>
    </row>
    <row r="736">
      <c r="A736" s="17" t="n"/>
      <c r="B736" s="6" t="n"/>
      <c r="C736" s="6" t="n"/>
      <c r="D736" s="6" t="n"/>
      <c r="E736" s="8" t="n"/>
      <c r="F736" s="6" t="n"/>
    </row>
    <row r="737">
      <c r="A737" s="17" t="n"/>
      <c r="B737" s="6" t="n"/>
      <c r="C737" s="6" t="n"/>
      <c r="D737" s="6" t="n"/>
      <c r="E737" s="8" t="n"/>
      <c r="F737" s="6" t="n"/>
    </row>
    <row r="738">
      <c r="A738" s="17" t="n"/>
      <c r="B738" s="6" t="n"/>
      <c r="C738" s="6" t="n"/>
      <c r="D738" s="6" t="n"/>
      <c r="E738" s="8" t="n"/>
      <c r="F738" s="6" t="n"/>
    </row>
    <row r="739">
      <c r="A739" s="17" t="n"/>
      <c r="B739" s="6" t="n"/>
      <c r="C739" s="6" t="n"/>
      <c r="D739" s="6" t="n"/>
      <c r="E739" s="8" t="n"/>
      <c r="F739" s="6" t="n"/>
    </row>
    <row r="740">
      <c r="A740" s="17" t="n"/>
      <c r="B740" s="6" t="n"/>
      <c r="C740" s="6" t="n"/>
      <c r="D740" s="6" t="n"/>
      <c r="E740" s="8" t="n"/>
      <c r="F740" s="6" t="n"/>
    </row>
    <row r="741">
      <c r="A741" s="17" t="n"/>
      <c r="B741" s="6" t="n"/>
      <c r="C741" s="6" t="n"/>
      <c r="D741" s="6" t="n"/>
      <c r="E741" s="8" t="n"/>
      <c r="F741" s="6" t="n"/>
    </row>
    <row r="742">
      <c r="A742" s="17" t="n"/>
      <c r="B742" s="6" t="n"/>
      <c r="C742" s="6" t="n"/>
      <c r="D742" s="6" t="n"/>
      <c r="E742" s="8" t="n"/>
      <c r="F742" s="6" t="n"/>
    </row>
    <row r="743">
      <c r="A743" s="17" t="n"/>
      <c r="B743" s="6" t="n"/>
      <c r="C743" s="6" t="n"/>
      <c r="D743" s="6" t="n"/>
      <c r="E743" s="8" t="n"/>
      <c r="F743" s="6" t="n"/>
    </row>
    <row r="744">
      <c r="A744" s="17" t="n"/>
      <c r="B744" s="6" t="n"/>
      <c r="C744" s="6" t="n"/>
      <c r="D744" s="6" t="n"/>
      <c r="E744" s="8" t="n"/>
      <c r="F744" s="6" t="n"/>
    </row>
    <row r="745">
      <c r="A745" s="17" t="n"/>
      <c r="B745" s="6" t="n"/>
      <c r="C745" s="6" t="n"/>
      <c r="D745" s="6" t="n"/>
      <c r="E745" s="8" t="n"/>
      <c r="F745" s="6" t="n"/>
    </row>
    <row r="746">
      <c r="A746" s="17" t="n"/>
      <c r="B746" s="6" t="n"/>
      <c r="C746" s="6" t="n"/>
      <c r="D746" s="6" t="n"/>
      <c r="E746" s="8" t="n"/>
      <c r="F746" s="6" t="n"/>
    </row>
    <row r="747">
      <c r="A747" s="17" t="n"/>
      <c r="B747" s="6" t="n"/>
      <c r="C747" s="6" t="n"/>
      <c r="D747" s="6" t="n"/>
      <c r="E747" s="8" t="n"/>
      <c r="F747" s="6" t="n"/>
    </row>
    <row r="748">
      <c r="A748" s="17" t="n"/>
      <c r="B748" s="6" t="n"/>
      <c r="C748" s="6" t="n"/>
      <c r="D748" s="6" t="n"/>
      <c r="E748" s="8" t="n"/>
      <c r="F748" s="6" t="n"/>
    </row>
    <row r="749">
      <c r="A749" s="17" t="n"/>
      <c r="B749" s="6" t="n"/>
      <c r="C749" s="6" t="n"/>
      <c r="D749" s="6" t="n"/>
      <c r="E749" s="8" t="n"/>
      <c r="F749" s="6" t="n"/>
    </row>
    <row r="750">
      <c r="A750" s="17" t="n"/>
      <c r="B750" s="6" t="n"/>
      <c r="C750" s="6" t="n"/>
      <c r="D750" s="6" t="n"/>
      <c r="E750" s="8" t="n"/>
      <c r="F750" s="6" t="n"/>
    </row>
    <row r="751">
      <c r="A751" s="17" t="n"/>
      <c r="B751" s="6" t="n"/>
      <c r="C751" s="6" t="n"/>
      <c r="D751" s="6" t="n"/>
      <c r="E751" s="8" t="n"/>
      <c r="F751" s="6" t="n"/>
    </row>
    <row r="752">
      <c r="A752" s="17" t="n"/>
      <c r="B752" s="6" t="n"/>
      <c r="C752" s="6" t="n"/>
      <c r="D752" s="6" t="n"/>
      <c r="E752" s="8" t="n"/>
      <c r="F752" s="6" t="n"/>
    </row>
    <row r="753">
      <c r="A753" s="17" t="n"/>
      <c r="B753" s="6" t="n"/>
      <c r="C753" s="6" t="n"/>
      <c r="D753" s="6" t="n"/>
      <c r="E753" s="8" t="n"/>
      <c r="F753" s="6" t="n"/>
    </row>
    <row r="754">
      <c r="A754" s="17" t="n"/>
      <c r="B754" s="6" t="n"/>
      <c r="C754" s="6" t="n"/>
      <c r="D754" s="6" t="n"/>
      <c r="E754" s="8" t="n"/>
      <c r="F754" s="6" t="n"/>
    </row>
    <row r="755">
      <c r="A755" s="17" t="n"/>
      <c r="B755" s="6" t="n"/>
      <c r="C755" s="6" t="n"/>
      <c r="D755" s="6" t="n"/>
      <c r="E755" s="8" t="n"/>
      <c r="F755" s="6" t="n"/>
    </row>
    <row r="756">
      <c r="A756" s="17" t="n"/>
      <c r="B756" s="6" t="n"/>
      <c r="C756" s="6" t="n"/>
      <c r="D756" s="6" t="n"/>
      <c r="E756" s="8" t="n"/>
      <c r="F756" s="6" t="n"/>
    </row>
    <row r="757">
      <c r="A757" s="17" t="n"/>
      <c r="B757" s="6" t="n"/>
      <c r="C757" s="6" t="n"/>
      <c r="D757" s="6" t="n"/>
      <c r="E757" s="8" t="n"/>
      <c r="F757" s="6" t="n"/>
    </row>
    <row r="758">
      <c r="A758" s="17" t="n"/>
      <c r="B758" s="6" t="n"/>
      <c r="C758" s="6" t="n"/>
      <c r="D758" s="6" t="n"/>
      <c r="E758" s="8" t="n"/>
      <c r="F758" s="6" t="n"/>
    </row>
    <row r="759">
      <c r="A759" s="17" t="n"/>
      <c r="B759" s="6" t="n"/>
      <c r="C759" s="6" t="n"/>
      <c r="D759" s="6" t="n"/>
      <c r="E759" s="8" t="n"/>
      <c r="F759" s="6" t="n"/>
    </row>
    <row r="760">
      <c r="A760" s="17" t="n"/>
      <c r="B760" s="6" t="n"/>
      <c r="C760" s="6" t="n"/>
      <c r="D760" s="6" t="n"/>
      <c r="E760" s="8" t="n"/>
      <c r="F760" s="6" t="n"/>
    </row>
    <row r="761">
      <c r="A761" s="17" t="n"/>
      <c r="B761" s="6" t="n"/>
      <c r="C761" s="6" t="n"/>
      <c r="D761" s="6" t="n"/>
      <c r="E761" s="8" t="n"/>
      <c r="F761" s="6" t="n"/>
    </row>
    <row r="762">
      <c r="A762" s="17" t="n"/>
      <c r="B762" s="6" t="n"/>
      <c r="C762" s="6" t="n"/>
      <c r="D762" s="6" t="n"/>
      <c r="E762" s="8" t="n"/>
      <c r="F762" s="6" t="n"/>
    </row>
    <row r="763">
      <c r="A763" s="17" t="n"/>
      <c r="B763" s="6" t="n"/>
      <c r="C763" s="6" t="n"/>
      <c r="D763" s="6" t="n"/>
      <c r="E763" s="8" t="n"/>
      <c r="F763" s="6" t="n"/>
    </row>
    <row r="764">
      <c r="A764" s="17" t="n"/>
      <c r="B764" s="6" t="n"/>
      <c r="C764" s="6" t="n"/>
      <c r="D764" s="6" t="n"/>
      <c r="E764" s="8" t="n"/>
      <c r="F764" s="6" t="n"/>
    </row>
    <row r="765">
      <c r="A765" s="17" t="n"/>
      <c r="B765" s="6" t="n"/>
      <c r="C765" s="6" t="n"/>
      <c r="D765" s="6" t="n"/>
      <c r="E765" s="8" t="n"/>
      <c r="F765" s="6" t="n"/>
    </row>
    <row r="766">
      <c r="A766" s="17" t="n"/>
      <c r="B766" s="6" t="n"/>
      <c r="C766" s="6" t="n"/>
      <c r="D766" s="6" t="n"/>
      <c r="E766" s="8" t="n"/>
      <c r="F766" s="6" t="n"/>
    </row>
    <row r="767">
      <c r="A767" s="17" t="n"/>
      <c r="B767" s="6" t="n"/>
      <c r="C767" s="6" t="n"/>
      <c r="D767" s="6" t="n"/>
      <c r="E767" s="8" t="n"/>
      <c r="F767" s="6" t="n"/>
    </row>
    <row r="768">
      <c r="A768" s="17" t="n"/>
      <c r="B768" s="6" t="n"/>
      <c r="C768" s="6" t="n"/>
      <c r="D768" s="6" t="n"/>
      <c r="E768" s="8" t="n"/>
      <c r="F768" s="6" t="n"/>
    </row>
    <row r="769">
      <c r="A769" s="17" t="n"/>
      <c r="B769" s="6" t="n"/>
      <c r="C769" s="6" t="n"/>
      <c r="D769" s="6" t="n"/>
      <c r="E769" s="8" t="n"/>
      <c r="F769" s="6" t="n"/>
    </row>
    <row r="770">
      <c r="A770" s="17" t="n"/>
      <c r="B770" s="6" t="n"/>
      <c r="C770" s="6" t="n"/>
      <c r="D770" s="6" t="n"/>
      <c r="E770" s="8" t="n"/>
      <c r="F770" s="6" t="n"/>
    </row>
    <row r="771">
      <c r="A771" s="17" t="n"/>
      <c r="B771" s="6" t="n"/>
      <c r="C771" s="6" t="n"/>
      <c r="D771" s="6" t="n"/>
      <c r="E771" s="8" t="n"/>
      <c r="F771" s="6" t="n"/>
    </row>
    <row r="772">
      <c r="A772" s="17" t="n"/>
      <c r="B772" s="6" t="n"/>
      <c r="C772" s="6" t="n"/>
      <c r="D772" s="6" t="n"/>
      <c r="E772" s="8" t="n"/>
      <c r="F772" s="6" t="n"/>
    </row>
    <row r="773">
      <c r="A773" s="17" t="n"/>
      <c r="B773" s="6" t="n"/>
      <c r="C773" s="6" t="n"/>
      <c r="D773" s="6" t="n"/>
      <c r="E773" s="8" t="n"/>
      <c r="F773" s="6" t="n"/>
    </row>
    <row r="774">
      <c r="A774" s="17" t="n"/>
      <c r="B774" s="6" t="n"/>
      <c r="C774" s="6" t="n"/>
      <c r="D774" s="6" t="n"/>
      <c r="E774" s="8" t="n"/>
      <c r="F774" s="6" t="n"/>
    </row>
    <row r="775">
      <c r="A775" s="17" t="n"/>
      <c r="B775" s="6" t="n"/>
      <c r="C775" s="6" t="n"/>
      <c r="D775" s="6" t="n"/>
      <c r="E775" s="8" t="n"/>
      <c r="F775" s="6" t="n"/>
    </row>
    <row r="776">
      <c r="A776" s="17" t="n"/>
      <c r="B776" s="6" t="n"/>
      <c r="C776" s="6" t="n"/>
      <c r="D776" s="6" t="n"/>
      <c r="E776" s="8" t="n"/>
      <c r="F776" s="6" t="n"/>
    </row>
    <row r="777">
      <c r="A777" s="17" t="n"/>
      <c r="B777" s="6" t="n"/>
      <c r="C777" s="6" t="n"/>
      <c r="D777" s="6" t="n"/>
      <c r="E777" s="8" t="n"/>
      <c r="F777" s="6" t="n"/>
    </row>
    <row r="778">
      <c r="A778" s="17" t="n"/>
      <c r="B778" s="6" t="n"/>
      <c r="C778" s="6" t="n"/>
      <c r="D778" s="6" t="n"/>
      <c r="E778" s="8" t="n"/>
      <c r="F778" s="6" t="n"/>
    </row>
    <row r="779">
      <c r="A779" s="17" t="n"/>
      <c r="B779" s="6" t="n"/>
      <c r="C779" s="6" t="n"/>
      <c r="D779" s="6" t="n"/>
      <c r="E779" s="8" t="n"/>
      <c r="F779" s="6" t="n"/>
    </row>
    <row r="780">
      <c r="A780" s="17" t="n"/>
      <c r="B780" s="6" t="n"/>
      <c r="C780" s="6" t="n"/>
      <c r="D780" s="6" t="n"/>
      <c r="E780" s="8" t="n"/>
      <c r="F780" s="6" t="n"/>
    </row>
    <row r="781">
      <c r="A781" s="17" t="n"/>
      <c r="B781" s="6" t="n"/>
      <c r="C781" s="6" t="n"/>
      <c r="D781" s="6" t="n"/>
      <c r="E781" s="8" t="n"/>
      <c r="F781" s="6" t="n"/>
    </row>
    <row r="782">
      <c r="A782" s="17" t="n"/>
      <c r="B782" s="6" t="n"/>
      <c r="C782" s="6" t="n"/>
      <c r="D782" s="6" t="n"/>
      <c r="E782" s="8" t="n"/>
      <c r="F782" s="6" t="n"/>
    </row>
    <row r="783">
      <c r="A783" s="17" t="n"/>
      <c r="B783" s="6" t="n"/>
      <c r="C783" s="6" t="n"/>
      <c r="D783" s="6" t="n"/>
      <c r="E783" s="8" t="n"/>
      <c r="F783" s="6" t="n"/>
    </row>
    <row r="784">
      <c r="A784" s="17" t="n"/>
      <c r="B784" s="6" t="n"/>
      <c r="C784" s="6" t="n"/>
      <c r="D784" s="6" t="n"/>
      <c r="E784" s="8" t="n"/>
      <c r="F784" s="6" t="n"/>
    </row>
    <row r="785">
      <c r="A785" s="17" t="n"/>
      <c r="B785" s="6" t="n"/>
      <c r="C785" s="6" t="n"/>
      <c r="D785" s="6" t="n"/>
      <c r="E785" s="8" t="n"/>
      <c r="F785" s="6" t="n"/>
    </row>
    <row r="786">
      <c r="A786" s="17" t="n"/>
      <c r="B786" s="6" t="n"/>
      <c r="C786" s="6" t="n"/>
      <c r="D786" s="6" t="n"/>
      <c r="E786" s="8" t="n"/>
      <c r="F786" s="6" t="n"/>
    </row>
    <row r="787">
      <c r="A787" s="17" t="n"/>
      <c r="B787" s="6" t="n"/>
      <c r="C787" s="6" t="n"/>
      <c r="D787" s="6" t="n"/>
      <c r="E787" s="8" t="n"/>
      <c r="F787" s="6" t="n"/>
    </row>
    <row r="788">
      <c r="A788" s="17" t="n"/>
      <c r="B788" s="6" t="n"/>
      <c r="C788" s="6" t="n"/>
      <c r="D788" s="6" t="n"/>
      <c r="E788" s="8" t="n"/>
      <c r="F788" s="6" t="n"/>
    </row>
    <row r="789">
      <c r="A789" s="17" t="n"/>
      <c r="B789" s="6" t="n"/>
      <c r="C789" s="6" t="n"/>
      <c r="D789" s="6" t="n"/>
      <c r="E789" s="8" t="n"/>
      <c r="F789" s="6" t="n"/>
    </row>
    <row r="790">
      <c r="A790" s="17" t="n"/>
      <c r="B790" s="6" t="n"/>
      <c r="C790" s="6" t="n"/>
      <c r="D790" s="6" t="n"/>
      <c r="E790" s="8" t="n"/>
      <c r="F790" s="6" t="n"/>
    </row>
    <row r="791">
      <c r="A791" s="17" t="n"/>
      <c r="B791" s="6" t="n"/>
      <c r="C791" s="6" t="n"/>
      <c r="D791" s="6" t="n"/>
      <c r="E791" s="8" t="n"/>
      <c r="F791" s="6" t="n"/>
    </row>
    <row r="792">
      <c r="A792" s="17" t="n"/>
      <c r="B792" s="6" t="n"/>
      <c r="C792" s="6" t="n"/>
      <c r="D792" s="6" t="n"/>
      <c r="E792" s="8" t="n"/>
      <c r="F792" s="6" t="n"/>
    </row>
    <row r="793">
      <c r="A793" s="17" t="n"/>
      <c r="B793" s="6" t="n"/>
      <c r="C793" s="6" t="n"/>
      <c r="D793" s="6" t="n"/>
      <c r="E793" s="8" t="n"/>
      <c r="F793" s="6" t="n"/>
    </row>
    <row r="794">
      <c r="A794" s="17" t="n"/>
      <c r="B794" s="6" t="n"/>
      <c r="C794" s="6" t="n"/>
      <c r="D794" s="6" t="n"/>
      <c r="E794" s="8" t="n"/>
      <c r="F794" s="6" t="n"/>
    </row>
    <row r="795">
      <c r="A795" s="17" t="n"/>
      <c r="B795" s="6" t="n"/>
      <c r="C795" s="6" t="n"/>
      <c r="D795" s="6" t="n"/>
      <c r="E795" s="8" t="n"/>
      <c r="F795" s="6" t="n"/>
    </row>
    <row r="796">
      <c r="A796" s="17" t="n"/>
      <c r="B796" s="6" t="n"/>
      <c r="C796" s="6" t="n"/>
      <c r="D796" s="6" t="n"/>
      <c r="E796" s="8" t="n"/>
      <c r="F796" s="6" t="n"/>
    </row>
    <row r="797">
      <c r="A797" s="17" t="n"/>
      <c r="B797" s="6" t="n"/>
      <c r="C797" s="6" t="n"/>
      <c r="D797" s="6" t="n"/>
      <c r="E797" s="8" t="n"/>
      <c r="F797" s="6" t="n"/>
    </row>
    <row r="798">
      <c r="A798" s="17" t="n"/>
      <c r="B798" s="6" t="n"/>
      <c r="C798" s="6" t="n"/>
      <c r="D798" s="6" t="n"/>
      <c r="E798" s="8" t="n"/>
      <c r="F798" s="6" t="n"/>
    </row>
    <row r="799">
      <c r="A799" s="17" t="n"/>
      <c r="B799" s="6" t="n"/>
      <c r="C799" s="6" t="n"/>
      <c r="D799" s="6" t="n"/>
      <c r="E799" s="8" t="n"/>
      <c r="F799" s="6" t="n"/>
    </row>
    <row r="800">
      <c r="A800" s="17" t="n"/>
      <c r="B800" s="6" t="n"/>
      <c r="C800" s="6" t="n"/>
      <c r="D800" s="6" t="n"/>
      <c r="E800" s="8" t="n"/>
      <c r="F800" s="6" t="n"/>
    </row>
    <row r="801">
      <c r="A801" s="17" t="n"/>
      <c r="B801" s="6" t="n"/>
      <c r="C801" s="6" t="n"/>
      <c r="D801" s="6" t="n"/>
      <c r="E801" s="8" t="n"/>
      <c r="F801" s="6" t="n"/>
    </row>
    <row r="802">
      <c r="A802" s="17" t="n"/>
      <c r="B802" s="6" t="n"/>
      <c r="C802" s="6" t="n"/>
      <c r="D802" s="6" t="n"/>
      <c r="E802" s="8" t="n"/>
      <c r="F802" s="6" t="n"/>
    </row>
    <row r="803">
      <c r="A803" s="17" t="n"/>
      <c r="B803" s="6" t="n"/>
      <c r="C803" s="6" t="n"/>
      <c r="D803" s="6" t="n"/>
      <c r="E803" s="8" t="n"/>
      <c r="F803" s="6" t="n"/>
    </row>
    <row r="804">
      <c r="A804" s="17" t="n"/>
      <c r="B804" s="6" t="n"/>
      <c r="C804" s="6" t="n"/>
      <c r="D804" s="6" t="n"/>
      <c r="E804" s="8" t="n"/>
      <c r="F804" s="6" t="n"/>
    </row>
    <row r="805">
      <c r="A805" s="17" t="n"/>
      <c r="B805" s="6" t="n"/>
      <c r="C805" s="6" t="n"/>
      <c r="D805" s="6" t="n"/>
      <c r="E805" s="8" t="n"/>
      <c r="F805" s="6" t="n"/>
    </row>
    <row r="806">
      <c r="A806" s="17" t="n"/>
      <c r="B806" s="6" t="n"/>
      <c r="C806" s="6" t="n"/>
      <c r="D806" s="6" t="n"/>
      <c r="E806" s="8" t="n"/>
      <c r="F806" s="6" t="n"/>
    </row>
    <row r="807">
      <c r="A807" s="17" t="n"/>
      <c r="B807" s="6" t="n"/>
      <c r="C807" s="6" t="n"/>
      <c r="D807" s="6" t="n"/>
      <c r="E807" s="8" t="n"/>
      <c r="F807" s="6" t="n"/>
    </row>
    <row r="808">
      <c r="A808" s="17" t="n"/>
      <c r="B808" s="6" t="n"/>
      <c r="C808" s="6" t="n"/>
      <c r="D808" s="6" t="n"/>
      <c r="E808" s="8" t="n"/>
      <c r="F808" s="6" t="n"/>
    </row>
    <row r="809">
      <c r="A809" s="17" t="n"/>
      <c r="B809" s="6" t="n"/>
      <c r="C809" s="6" t="n"/>
      <c r="D809" s="6" t="n"/>
      <c r="E809" s="8" t="n"/>
      <c r="F809" s="6" t="n"/>
    </row>
    <row r="810">
      <c r="A810" s="17" t="n"/>
      <c r="B810" s="6" t="n"/>
      <c r="C810" s="6" t="n"/>
      <c r="D810" s="6" t="n"/>
      <c r="E810" s="8" t="n"/>
      <c r="F810" s="6" t="n"/>
    </row>
    <row r="811">
      <c r="A811" s="17" t="n"/>
      <c r="B811" s="6" t="n"/>
      <c r="C811" s="6" t="n"/>
      <c r="D811" s="6" t="n"/>
      <c r="E811" s="8" t="n"/>
      <c r="F811" s="6" t="n"/>
    </row>
    <row r="812">
      <c r="A812" s="17" t="n"/>
      <c r="B812" s="6" t="n"/>
      <c r="C812" s="6" t="n"/>
      <c r="D812" s="6" t="n"/>
      <c r="E812" s="8" t="n"/>
      <c r="F812" s="6" t="n"/>
    </row>
    <row r="813">
      <c r="A813" s="17" t="n"/>
      <c r="B813" s="6" t="n"/>
      <c r="C813" s="6" t="n"/>
      <c r="D813" s="6" t="n"/>
      <c r="E813" s="8" t="n"/>
      <c r="F813" s="6" t="n"/>
    </row>
    <row r="814">
      <c r="A814" s="17" t="n"/>
      <c r="B814" s="6" t="n"/>
      <c r="C814" s="6" t="n"/>
      <c r="D814" s="6" t="n"/>
      <c r="E814" s="8" t="n"/>
      <c r="F814" s="6" t="n"/>
    </row>
    <row r="815">
      <c r="A815" s="17" t="n"/>
      <c r="B815" s="6" t="n"/>
      <c r="C815" s="6" t="n"/>
      <c r="D815" s="6" t="n"/>
      <c r="E815" s="8" t="n"/>
      <c r="F815" s="6" t="n"/>
    </row>
    <row r="816">
      <c r="A816" s="17" t="n"/>
      <c r="B816" s="6" t="n"/>
      <c r="C816" s="6" t="n"/>
      <c r="D816" s="6" t="n"/>
      <c r="E816" s="8" t="n"/>
      <c r="F816" s="6" t="n"/>
    </row>
    <row r="817">
      <c r="A817" s="17" t="n"/>
      <c r="B817" s="6" t="n"/>
      <c r="C817" s="6" t="n"/>
      <c r="D817" s="6" t="n"/>
      <c r="E817" s="8" t="n"/>
      <c r="F817" s="6" t="n"/>
    </row>
    <row r="818">
      <c r="A818" s="17" t="n"/>
      <c r="B818" s="6" t="n"/>
      <c r="C818" s="6" t="n"/>
      <c r="D818" s="6" t="n"/>
      <c r="E818" s="8" t="n"/>
      <c r="F818" s="6" t="n"/>
    </row>
    <row r="819">
      <c r="A819" s="17" t="n"/>
      <c r="B819" s="6" t="n"/>
      <c r="C819" s="6" t="n"/>
      <c r="D819" s="6" t="n"/>
      <c r="E819" s="8" t="n"/>
      <c r="F819" s="6" t="n"/>
    </row>
    <row r="820">
      <c r="A820" s="17" t="n"/>
      <c r="B820" s="6" t="n"/>
      <c r="C820" s="6" t="n"/>
      <c r="D820" s="6" t="n"/>
      <c r="E820" s="8" t="n"/>
      <c r="F820" s="6" t="n"/>
    </row>
    <row r="821">
      <c r="A821" s="17" t="n"/>
      <c r="B821" s="6" t="n"/>
      <c r="C821" s="6" t="n"/>
      <c r="D821" s="6" t="n"/>
      <c r="E821" s="8" t="n"/>
      <c r="F821" s="6" t="n"/>
    </row>
    <row r="822">
      <c r="A822" s="17" t="n"/>
      <c r="B822" s="6" t="n"/>
      <c r="C822" s="6" t="n"/>
      <c r="D822" s="6" t="n"/>
      <c r="E822" s="8" t="n"/>
      <c r="F822" s="6" t="n"/>
    </row>
    <row r="823">
      <c r="A823" s="17" t="n"/>
      <c r="B823" s="6" t="n"/>
      <c r="C823" s="6" t="n"/>
      <c r="D823" s="6" t="n"/>
      <c r="E823" s="8" t="n"/>
      <c r="F823" s="6" t="n"/>
    </row>
    <row r="824">
      <c r="A824" s="17" t="n"/>
      <c r="B824" s="6" t="n"/>
      <c r="C824" s="6" t="n"/>
      <c r="D824" s="6" t="n"/>
      <c r="E824" s="8" t="n"/>
      <c r="F824" s="6" t="n"/>
    </row>
    <row r="825">
      <c r="A825" s="17" t="n"/>
      <c r="B825" s="6" t="n"/>
      <c r="C825" s="6" t="n"/>
      <c r="D825" s="6" t="n"/>
      <c r="E825" s="8" t="n"/>
      <c r="F825" s="6" t="n"/>
    </row>
    <row r="826">
      <c r="A826" s="17" t="n"/>
      <c r="B826" s="6" t="n"/>
      <c r="C826" s="6" t="n"/>
      <c r="D826" s="6" t="n"/>
      <c r="E826" s="8" t="n"/>
      <c r="F826" s="6" t="n"/>
    </row>
    <row r="827">
      <c r="A827" s="17" t="n"/>
      <c r="B827" s="6" t="n"/>
      <c r="C827" s="6" t="n"/>
      <c r="D827" s="6" t="n"/>
      <c r="E827" s="8" t="n"/>
      <c r="F827" s="6" t="n"/>
    </row>
    <row r="828">
      <c r="A828" s="17" t="n"/>
      <c r="B828" s="6" t="n"/>
      <c r="C828" s="6" t="n"/>
      <c r="D828" s="6" t="n"/>
      <c r="E828" s="8" t="n"/>
      <c r="F828" s="6" t="n"/>
    </row>
    <row r="829">
      <c r="A829" s="17" t="n"/>
      <c r="B829" s="6" t="n"/>
      <c r="C829" s="6" t="n"/>
      <c r="D829" s="6" t="n"/>
      <c r="E829" s="8" t="n"/>
      <c r="F829" s="6" t="n"/>
    </row>
    <row r="830">
      <c r="A830" s="17" t="n"/>
      <c r="B830" s="6" t="n"/>
      <c r="C830" s="6" t="n"/>
      <c r="D830" s="6" t="n"/>
      <c r="E830" s="8" t="n"/>
      <c r="F830" s="6" t="n"/>
    </row>
    <row r="831">
      <c r="A831" s="17" t="n"/>
      <c r="B831" s="6" t="n"/>
      <c r="C831" s="6" t="n"/>
      <c r="D831" s="6" t="n"/>
      <c r="E831" s="8" t="n"/>
      <c r="F831" s="6" t="n"/>
    </row>
    <row r="832">
      <c r="A832" s="17" t="n"/>
      <c r="B832" s="6" t="n"/>
      <c r="C832" s="6" t="n"/>
      <c r="D832" s="6" t="n"/>
      <c r="E832" s="8" t="n"/>
      <c r="F832" s="6" t="n"/>
    </row>
    <row r="833">
      <c r="A833" s="17" t="n"/>
      <c r="B833" s="6" t="n"/>
      <c r="C833" s="6" t="n"/>
      <c r="D833" s="6" t="n"/>
      <c r="E833" s="8" t="n"/>
      <c r="F833" s="6" t="n"/>
    </row>
    <row r="834">
      <c r="A834" s="17" t="n"/>
      <c r="B834" s="6" t="n"/>
      <c r="C834" s="6" t="n"/>
      <c r="D834" s="6" t="n"/>
      <c r="E834" s="8" t="n"/>
      <c r="F834" s="6" t="n"/>
    </row>
    <row r="835">
      <c r="A835" s="17" t="n"/>
      <c r="B835" s="6" t="n"/>
      <c r="C835" s="6" t="n"/>
      <c r="D835" s="6" t="n"/>
      <c r="E835" s="8" t="n"/>
      <c r="F835" s="6" t="n"/>
    </row>
    <row r="836">
      <c r="A836" s="17" t="n"/>
      <c r="B836" s="6" t="n"/>
      <c r="C836" s="6" t="n"/>
      <c r="D836" s="6" t="n"/>
      <c r="E836" s="8" t="n"/>
      <c r="F836" s="6" t="n"/>
    </row>
    <row r="837">
      <c r="A837" s="17" t="n"/>
      <c r="B837" s="6" t="n"/>
      <c r="C837" s="6" t="n"/>
      <c r="D837" s="6" t="n"/>
      <c r="E837" s="8" t="n"/>
      <c r="F837" s="6" t="n"/>
    </row>
    <row r="838">
      <c r="A838" s="17" t="n"/>
      <c r="B838" s="6" t="n"/>
      <c r="C838" s="6" t="n"/>
      <c r="D838" s="6" t="n"/>
      <c r="E838" s="8" t="n"/>
      <c r="F838" s="6" t="n"/>
    </row>
    <row r="839">
      <c r="A839" s="17" t="n"/>
      <c r="B839" s="6" t="n"/>
      <c r="C839" s="6" t="n"/>
      <c r="D839" s="6" t="n"/>
      <c r="E839" s="8" t="n"/>
      <c r="F839" s="6" t="n"/>
    </row>
    <row r="840">
      <c r="A840" s="17" t="n"/>
      <c r="B840" s="6" t="n"/>
      <c r="C840" s="6" t="n"/>
      <c r="D840" s="6" t="n"/>
      <c r="E840" s="8" t="n"/>
      <c r="F840" s="6" t="n"/>
    </row>
    <row r="841">
      <c r="A841" s="17" t="n"/>
      <c r="B841" s="6" t="n"/>
      <c r="C841" s="6" t="n"/>
      <c r="D841" s="6" t="n"/>
      <c r="E841" s="8" t="n"/>
      <c r="F841" s="6" t="n"/>
    </row>
    <row r="842">
      <c r="A842" s="17" t="n"/>
      <c r="B842" s="6" t="n"/>
      <c r="C842" s="6" t="n"/>
      <c r="D842" s="6" t="n"/>
      <c r="E842" s="8" t="n"/>
      <c r="F842" s="6" t="n"/>
    </row>
    <row r="843">
      <c r="A843" s="17" t="n"/>
      <c r="B843" s="6" t="n"/>
      <c r="C843" s="6" t="n"/>
      <c r="D843" s="6" t="n"/>
      <c r="E843" s="8" t="n"/>
      <c r="F843" s="6" t="n"/>
    </row>
    <row r="844">
      <c r="A844" s="17" t="n"/>
      <c r="B844" s="6" t="n"/>
      <c r="C844" s="6" t="n"/>
      <c r="D844" s="6" t="n"/>
      <c r="E844" s="8" t="n"/>
      <c r="F844" s="6" t="n"/>
    </row>
    <row r="845">
      <c r="A845" s="17" t="n"/>
      <c r="B845" s="6" t="n"/>
      <c r="C845" s="6" t="n"/>
      <c r="D845" s="6" t="n"/>
      <c r="E845" s="8" t="n"/>
      <c r="F845" s="6" t="n"/>
    </row>
    <row r="846">
      <c r="A846" s="17" t="n"/>
      <c r="B846" s="6" t="n"/>
      <c r="C846" s="6" t="n"/>
      <c r="D846" s="6" t="n"/>
      <c r="E846" s="8" t="n"/>
      <c r="F846" s="6" t="n"/>
    </row>
    <row r="847">
      <c r="A847" s="17" t="n"/>
      <c r="B847" s="6" t="n"/>
      <c r="C847" s="6" t="n"/>
      <c r="D847" s="6" t="n"/>
      <c r="E847" s="8" t="n"/>
      <c r="F847" s="6" t="n"/>
    </row>
    <row r="848">
      <c r="A848" s="17" t="n"/>
      <c r="B848" s="6" t="n"/>
      <c r="C848" s="6" t="n"/>
      <c r="D848" s="6" t="n"/>
      <c r="E848" s="8" t="n"/>
      <c r="F848" s="6" t="n"/>
    </row>
    <row r="849">
      <c r="A849" s="17" t="n"/>
      <c r="B849" s="6" t="n"/>
      <c r="C849" s="6" t="n"/>
      <c r="D849" s="6" t="n"/>
      <c r="E849" s="8" t="n"/>
      <c r="F849" s="6" t="n"/>
    </row>
    <row r="850">
      <c r="A850" s="17" t="n"/>
      <c r="B850" s="6" t="n"/>
      <c r="C850" s="6" t="n"/>
      <c r="D850" s="6" t="n"/>
      <c r="E850" s="8" t="n"/>
      <c r="F850" s="6" t="n"/>
    </row>
    <row r="851">
      <c r="A851" s="17" t="n"/>
      <c r="B851" s="6" t="n"/>
      <c r="C851" s="6" t="n"/>
      <c r="D851" s="6" t="n"/>
      <c r="E851" s="8" t="n"/>
      <c r="F851" s="6" t="n"/>
    </row>
    <row r="852">
      <c r="A852" s="17" t="n"/>
      <c r="B852" s="6" t="n"/>
      <c r="C852" s="6" t="n"/>
      <c r="D852" s="6" t="n"/>
      <c r="E852" s="8" t="n"/>
      <c r="F852" s="6" t="n"/>
    </row>
    <row r="853">
      <c r="A853" s="17" t="n"/>
      <c r="B853" s="6" t="n"/>
      <c r="C853" s="6" t="n"/>
      <c r="D853" s="6" t="n"/>
      <c r="E853" s="8" t="n"/>
      <c r="F853" s="6" t="n"/>
    </row>
    <row r="854">
      <c r="A854" s="17" t="n"/>
      <c r="B854" s="6" t="n"/>
      <c r="C854" s="6" t="n"/>
      <c r="D854" s="6" t="n"/>
      <c r="E854" s="8" t="n"/>
      <c r="F854" s="6" t="n"/>
    </row>
    <row r="855">
      <c r="A855" s="17" t="n"/>
      <c r="B855" s="6" t="n"/>
      <c r="C855" s="6" t="n"/>
      <c r="D855" s="6" t="n"/>
      <c r="E855" s="8" t="n"/>
      <c r="F855" s="6" t="n"/>
    </row>
    <row r="856">
      <c r="A856" s="17" t="n"/>
      <c r="B856" s="6" t="n"/>
      <c r="C856" s="6" t="n"/>
      <c r="D856" s="6" t="n"/>
      <c r="E856" s="8" t="n"/>
      <c r="F856" s="6" t="n"/>
    </row>
    <row r="857">
      <c r="A857" s="17" t="n"/>
      <c r="B857" s="6" t="n"/>
      <c r="C857" s="6" t="n"/>
      <c r="D857" s="6" t="n"/>
      <c r="E857" s="8" t="n"/>
      <c r="F857" s="6" t="n"/>
    </row>
    <row r="858">
      <c r="A858" s="17" t="n"/>
      <c r="B858" s="6" t="n"/>
      <c r="C858" s="6" t="n"/>
      <c r="D858" s="6" t="n"/>
      <c r="E858" s="8" t="n"/>
      <c r="F858" s="6" t="n"/>
    </row>
    <row r="859">
      <c r="A859" s="17" t="n"/>
      <c r="B859" s="6" t="n"/>
      <c r="C859" s="6" t="n"/>
      <c r="D859" s="6" t="n"/>
      <c r="E859" s="8" t="n"/>
      <c r="F859" s="6" t="n"/>
    </row>
    <row r="860">
      <c r="A860" s="17" t="n"/>
      <c r="B860" s="6" t="n"/>
      <c r="C860" s="6" t="n"/>
      <c r="D860" s="6" t="n"/>
      <c r="E860" s="8" t="n"/>
      <c r="F860" s="6" t="n"/>
    </row>
    <row r="861">
      <c r="A861" s="17" t="n"/>
      <c r="B861" s="6" t="n"/>
      <c r="C861" s="6" t="n"/>
      <c r="D861" s="6" t="n"/>
      <c r="E861" s="8" t="n"/>
      <c r="F861" s="6" t="n"/>
    </row>
    <row r="862">
      <c r="A862" s="17" t="n"/>
      <c r="B862" s="6" t="n"/>
      <c r="C862" s="6" t="n"/>
      <c r="D862" s="6" t="n"/>
      <c r="E862" s="8" t="n"/>
      <c r="F862" s="6" t="n"/>
    </row>
    <row r="863">
      <c r="A863" s="17" t="n"/>
      <c r="B863" s="6" t="n"/>
      <c r="C863" s="6" t="n"/>
      <c r="D863" s="6" t="n"/>
      <c r="E863" s="8" t="n"/>
      <c r="F863" s="6" t="n"/>
    </row>
    <row r="864">
      <c r="A864" s="17" t="n"/>
      <c r="B864" s="6" t="n"/>
      <c r="C864" s="6" t="n"/>
      <c r="D864" s="6" t="n"/>
      <c r="E864" s="8" t="n"/>
      <c r="F864" s="6" t="n"/>
    </row>
    <row r="865">
      <c r="A865" s="17" t="n"/>
      <c r="B865" s="6" t="n"/>
      <c r="C865" s="6" t="n"/>
      <c r="D865" s="6" t="n"/>
      <c r="E865" s="8" t="n"/>
      <c r="F865" s="6" t="n"/>
    </row>
    <row r="866">
      <c r="A866" s="17" t="n"/>
      <c r="B866" s="6" t="n"/>
      <c r="C866" s="6" t="n"/>
      <c r="D866" s="6" t="n"/>
      <c r="E866" s="8" t="n"/>
      <c r="F866" s="6" t="n"/>
    </row>
    <row r="867">
      <c r="A867" s="17" t="n"/>
      <c r="B867" s="6" t="n"/>
      <c r="C867" s="6" t="n"/>
      <c r="D867" s="6" t="n"/>
      <c r="E867" s="8" t="n"/>
      <c r="F867" s="6" t="n"/>
    </row>
    <row r="868">
      <c r="A868" s="17" t="n"/>
      <c r="B868" s="6" t="n"/>
      <c r="C868" s="6" t="n"/>
      <c r="D868" s="6" t="n"/>
      <c r="E868" s="8" t="n"/>
      <c r="F868" s="6" t="n"/>
    </row>
    <row r="869">
      <c r="A869" s="17" t="n"/>
      <c r="B869" s="6" t="n"/>
      <c r="C869" s="6" t="n"/>
      <c r="D869" s="6" t="n"/>
      <c r="E869" s="8" t="n"/>
      <c r="F869" s="6" t="n"/>
    </row>
    <row r="870">
      <c r="A870" s="17" t="n"/>
      <c r="B870" s="6" t="n"/>
      <c r="C870" s="6" t="n"/>
      <c r="D870" s="6" t="n"/>
      <c r="E870" s="8" t="n"/>
      <c r="F870" s="6" t="n"/>
    </row>
    <row r="871">
      <c r="A871" s="17" t="n"/>
      <c r="B871" s="6" t="n"/>
      <c r="C871" s="6" t="n"/>
      <c r="D871" s="6" t="n"/>
      <c r="E871" s="8" t="n"/>
      <c r="F871" s="6" t="n"/>
    </row>
    <row r="872">
      <c r="A872" s="17" t="n"/>
      <c r="B872" s="6" t="n"/>
      <c r="C872" s="6" t="n"/>
      <c r="D872" s="6" t="n"/>
      <c r="E872" s="8" t="n"/>
      <c r="F872" s="6" t="n"/>
    </row>
    <row r="873">
      <c r="A873" s="17" t="n"/>
      <c r="B873" s="6" t="n"/>
      <c r="C873" s="6" t="n"/>
      <c r="D873" s="6" t="n"/>
      <c r="E873" s="8" t="n"/>
      <c r="F873" s="6" t="n"/>
    </row>
    <row r="874">
      <c r="A874" s="17" t="n"/>
      <c r="B874" s="6" t="n"/>
      <c r="C874" s="6" t="n"/>
      <c r="D874" s="6" t="n"/>
      <c r="E874" s="8" t="n"/>
      <c r="F874" s="6" t="n"/>
    </row>
    <row r="875">
      <c r="A875" s="17" t="n"/>
      <c r="B875" s="6" t="n"/>
      <c r="C875" s="6" t="n"/>
      <c r="D875" s="6" t="n"/>
      <c r="E875" s="8" t="n"/>
      <c r="F875" s="6" t="n"/>
    </row>
    <row r="876">
      <c r="A876" s="17" t="n"/>
      <c r="B876" s="6" t="n"/>
      <c r="C876" s="6" t="n"/>
      <c r="D876" s="6" t="n"/>
      <c r="E876" s="8" t="n"/>
      <c r="F876" s="6" t="n"/>
    </row>
    <row r="877">
      <c r="A877" s="17" t="n"/>
      <c r="B877" s="6" t="n"/>
      <c r="C877" s="6" t="n"/>
      <c r="D877" s="6" t="n"/>
      <c r="E877" s="8" t="n"/>
      <c r="F877" s="6" t="n"/>
    </row>
    <row r="878">
      <c r="A878" s="17" t="n"/>
      <c r="B878" s="6" t="n"/>
      <c r="C878" s="6" t="n"/>
      <c r="D878" s="6" t="n"/>
      <c r="E878" s="8" t="n"/>
      <c r="F878" s="6" t="n"/>
    </row>
    <row r="879">
      <c r="A879" s="17" t="n"/>
      <c r="B879" s="6" t="n"/>
      <c r="C879" s="6" t="n"/>
      <c r="D879" s="6" t="n"/>
      <c r="E879" s="8" t="n"/>
      <c r="F879" s="6" t="n"/>
    </row>
    <row r="880">
      <c r="A880" s="17" t="n"/>
      <c r="B880" s="6" t="n"/>
      <c r="C880" s="6" t="n"/>
      <c r="D880" s="6" t="n"/>
      <c r="E880" s="8" t="n"/>
      <c r="F880" s="6" t="n"/>
    </row>
    <row r="881">
      <c r="A881" s="17" t="n"/>
      <c r="B881" s="6" t="n"/>
      <c r="C881" s="6" t="n"/>
      <c r="D881" s="6" t="n"/>
      <c r="E881" s="8" t="n"/>
      <c r="F881" s="6" t="n"/>
    </row>
    <row r="882">
      <c r="A882" s="17" t="n"/>
      <c r="B882" s="6" t="n"/>
      <c r="C882" s="6" t="n"/>
      <c r="D882" s="6" t="n"/>
      <c r="E882" s="8" t="n"/>
      <c r="F882" s="6" t="n"/>
    </row>
    <row r="883">
      <c r="A883" s="17" t="n"/>
      <c r="B883" s="6" t="n"/>
      <c r="C883" s="6" t="n"/>
      <c r="D883" s="6" t="n"/>
      <c r="E883" s="8" t="n"/>
      <c r="F883" s="6" t="n"/>
    </row>
    <row r="884">
      <c r="A884" s="17" t="n"/>
      <c r="B884" s="6" t="n"/>
      <c r="C884" s="6" t="n"/>
      <c r="D884" s="6" t="n"/>
      <c r="E884" s="8" t="n"/>
      <c r="F884" s="6" t="n"/>
    </row>
    <row r="885">
      <c r="A885" s="17" t="n"/>
      <c r="B885" s="6" t="n"/>
      <c r="C885" s="6" t="n"/>
      <c r="D885" s="6" t="n"/>
      <c r="E885" s="8" t="n"/>
      <c r="F885" s="6" t="n"/>
    </row>
    <row r="886">
      <c r="A886" s="17" t="n"/>
      <c r="B886" s="6" t="n"/>
      <c r="C886" s="6" t="n"/>
      <c r="D886" s="6" t="n"/>
      <c r="E886" s="8" t="n"/>
      <c r="F886" s="6" t="n"/>
    </row>
    <row r="887">
      <c r="A887" s="17" t="n"/>
      <c r="B887" s="6" t="n"/>
      <c r="C887" s="6" t="n"/>
      <c r="D887" s="6" t="n"/>
      <c r="E887" s="8" t="n"/>
      <c r="F887" s="6" t="n"/>
    </row>
    <row r="888">
      <c r="A888" s="17" t="n"/>
      <c r="B888" s="6" t="n"/>
      <c r="C888" s="6" t="n"/>
      <c r="D888" s="6" t="n"/>
      <c r="E888" s="8" t="n"/>
      <c r="F888" s="6" t="n"/>
    </row>
    <row r="889">
      <c r="A889" s="17" t="n"/>
      <c r="B889" s="6" t="n"/>
      <c r="C889" s="6" t="n"/>
      <c r="D889" s="6" t="n"/>
      <c r="E889" s="8" t="n"/>
      <c r="F889" s="6" t="n"/>
    </row>
    <row r="890">
      <c r="A890" s="17" t="n"/>
      <c r="B890" s="6" t="n"/>
      <c r="C890" s="6" t="n"/>
      <c r="D890" s="6" t="n"/>
      <c r="E890" s="8" t="n"/>
      <c r="F890" s="6" t="n"/>
    </row>
    <row r="891">
      <c r="A891" s="17" t="n"/>
      <c r="B891" s="6" t="n"/>
      <c r="C891" s="6" t="n"/>
      <c r="D891" s="6" t="n"/>
      <c r="E891" s="8" t="n"/>
      <c r="F891" s="6" t="n"/>
    </row>
    <row r="892">
      <c r="A892" s="17" t="n"/>
      <c r="B892" s="6" t="n"/>
      <c r="C892" s="6" t="n"/>
      <c r="D892" s="6" t="n"/>
      <c r="E892" s="8" t="n"/>
      <c r="F892" s="6" t="n"/>
    </row>
    <row r="893">
      <c r="A893" s="17" t="n"/>
      <c r="B893" s="6" t="n"/>
      <c r="C893" s="6" t="n"/>
      <c r="D893" s="6" t="n"/>
      <c r="E893" s="8" t="n"/>
      <c r="F893" s="6" t="n"/>
    </row>
    <row r="894">
      <c r="A894" s="17" t="n"/>
      <c r="B894" s="6" t="n"/>
      <c r="C894" s="6" t="n"/>
      <c r="D894" s="6" t="n"/>
      <c r="E894" s="8" t="n"/>
      <c r="F894" s="6" t="n"/>
    </row>
    <row r="895">
      <c r="A895" s="17" t="n"/>
      <c r="B895" s="6" t="n"/>
      <c r="C895" s="6" t="n"/>
      <c r="D895" s="6" t="n"/>
      <c r="E895" s="8" t="n"/>
      <c r="F895" s="6" t="n"/>
    </row>
    <row r="896">
      <c r="A896" s="17" t="n"/>
      <c r="B896" s="6" t="n"/>
      <c r="C896" s="6" t="n"/>
      <c r="D896" s="6" t="n"/>
      <c r="E896" s="8" t="n"/>
      <c r="F896" s="6" t="n"/>
    </row>
    <row r="897">
      <c r="A897" s="17" t="n"/>
      <c r="B897" s="6" t="n"/>
      <c r="C897" s="6" t="n"/>
      <c r="D897" s="6" t="n"/>
      <c r="E897" s="8" t="n"/>
      <c r="F897" s="6" t="n"/>
    </row>
    <row r="898">
      <c r="A898" s="17" t="n"/>
      <c r="B898" s="6" t="n"/>
      <c r="C898" s="6" t="n"/>
      <c r="D898" s="6" t="n"/>
      <c r="E898" s="8" t="n"/>
      <c r="F898" s="6" t="n"/>
    </row>
    <row r="899">
      <c r="A899" s="17" t="n"/>
      <c r="B899" s="6" t="n"/>
      <c r="C899" s="6" t="n"/>
      <c r="D899" s="6" t="n"/>
      <c r="E899" s="8" t="n"/>
      <c r="F899" s="6" t="n"/>
    </row>
    <row r="900">
      <c r="A900" s="17" t="n"/>
      <c r="B900" s="6" t="n"/>
      <c r="C900" s="6" t="n"/>
      <c r="D900" s="6" t="n"/>
      <c r="E900" s="8" t="n"/>
      <c r="F900" s="6" t="n"/>
    </row>
    <row r="901">
      <c r="A901" s="17" t="n"/>
      <c r="B901" s="6" t="n"/>
      <c r="C901" s="6" t="n"/>
      <c r="D901" s="6" t="n"/>
      <c r="E901" s="8" t="n"/>
      <c r="F901" s="6" t="n"/>
    </row>
    <row r="902">
      <c r="A902" s="17" t="n"/>
      <c r="B902" s="6" t="n"/>
      <c r="C902" s="6" t="n"/>
      <c r="D902" s="6" t="n"/>
      <c r="E902" s="8" t="n"/>
      <c r="F902" s="6" t="n"/>
    </row>
    <row r="903">
      <c r="A903" s="17" t="n"/>
      <c r="B903" s="6" t="n"/>
      <c r="C903" s="6" t="n"/>
      <c r="D903" s="6" t="n"/>
      <c r="E903" s="8" t="n"/>
      <c r="F903" s="6" t="n"/>
    </row>
    <row r="904">
      <c r="A904" s="17" t="n"/>
      <c r="B904" s="6" t="n"/>
      <c r="C904" s="6" t="n"/>
      <c r="D904" s="6" t="n"/>
      <c r="E904" s="8" t="n"/>
      <c r="F904" s="6" t="n"/>
    </row>
    <row r="905">
      <c r="A905" s="17" t="n"/>
      <c r="B905" s="6" t="n"/>
      <c r="C905" s="6" t="n"/>
      <c r="D905" s="6" t="n"/>
      <c r="E905" s="8" t="n"/>
      <c r="F905" s="6" t="n"/>
    </row>
    <row r="906">
      <c r="A906" s="17" t="n"/>
      <c r="B906" s="6" t="n"/>
      <c r="C906" s="6" t="n"/>
      <c r="D906" s="6" t="n"/>
      <c r="E906" s="8" t="n"/>
      <c r="F906" s="6" t="n"/>
    </row>
    <row r="907">
      <c r="A907" s="17" t="n"/>
      <c r="B907" s="6" t="n"/>
      <c r="C907" s="6" t="n"/>
      <c r="D907" s="6" t="n"/>
      <c r="E907" s="8" t="n"/>
      <c r="F907" s="6" t="n"/>
    </row>
    <row r="908">
      <c r="A908" s="17" t="n"/>
      <c r="B908" s="6" t="n"/>
      <c r="C908" s="6" t="n"/>
      <c r="D908" s="6" t="n"/>
      <c r="E908" s="8" t="n"/>
      <c r="F908" s="6" t="n"/>
    </row>
    <row r="909">
      <c r="A909" s="17" t="n"/>
      <c r="B909" s="6" t="n"/>
      <c r="C909" s="6" t="n"/>
      <c r="D909" s="6" t="n"/>
      <c r="E909" s="8" t="n"/>
      <c r="F909" s="6" t="n"/>
    </row>
    <row r="910">
      <c r="A910" s="17" t="n"/>
      <c r="B910" s="6" t="n"/>
      <c r="C910" s="6" t="n"/>
      <c r="D910" s="6" t="n"/>
      <c r="E910" s="8" t="n"/>
      <c r="F910" s="6" t="n"/>
    </row>
    <row r="911">
      <c r="A911" s="17" t="n"/>
      <c r="B911" s="6" t="n"/>
      <c r="C911" s="6" t="n"/>
      <c r="D911" s="6" t="n"/>
      <c r="E911" s="8" t="n"/>
      <c r="F911" s="6" t="n"/>
    </row>
    <row r="912">
      <c r="A912" s="17" t="n"/>
      <c r="B912" s="6" t="n"/>
      <c r="C912" s="6" t="n"/>
      <c r="D912" s="6" t="n"/>
      <c r="E912" s="8" t="n"/>
      <c r="F912" s="6" t="n"/>
    </row>
    <row r="913">
      <c r="A913" s="17" t="n"/>
      <c r="B913" s="6" t="n"/>
      <c r="C913" s="6" t="n"/>
      <c r="D913" s="6" t="n"/>
      <c r="E913" s="8" t="n"/>
      <c r="F913" s="6" t="n"/>
    </row>
    <row r="914">
      <c r="A914" s="17" t="n"/>
      <c r="B914" s="6" t="n"/>
      <c r="C914" s="6" t="n"/>
      <c r="D914" s="6" t="n"/>
      <c r="E914" s="8" t="n"/>
      <c r="F914" s="6" t="n"/>
    </row>
    <row r="915">
      <c r="A915" s="17" t="n"/>
      <c r="B915" s="6" t="n"/>
      <c r="C915" s="6" t="n"/>
      <c r="D915" s="6" t="n"/>
      <c r="E915" s="8" t="n"/>
      <c r="F915" s="6" t="n"/>
    </row>
    <row r="916">
      <c r="A916" s="17" t="n"/>
      <c r="B916" s="6" t="n"/>
      <c r="C916" s="6" t="n"/>
      <c r="D916" s="6" t="n"/>
      <c r="E916" s="8" t="n"/>
      <c r="F916" s="6" t="n"/>
    </row>
    <row r="917">
      <c r="A917" s="17" t="n"/>
      <c r="B917" s="6" t="n"/>
      <c r="C917" s="6" t="n"/>
      <c r="D917" s="6" t="n"/>
      <c r="E917" s="8" t="n"/>
      <c r="F917" s="6" t="n"/>
    </row>
    <row r="918">
      <c r="A918" s="17" t="n"/>
      <c r="B918" s="6" t="n"/>
      <c r="C918" s="6" t="n"/>
      <c r="D918" s="6" t="n"/>
      <c r="E918" s="8" t="n"/>
      <c r="F918" s="6" t="n"/>
    </row>
    <row r="919">
      <c r="A919" s="17" t="n"/>
      <c r="B919" s="6" t="n"/>
      <c r="C919" s="6" t="n"/>
      <c r="D919" s="6" t="n"/>
      <c r="E919" s="8" t="n"/>
      <c r="F919" s="6" t="n"/>
    </row>
    <row r="920">
      <c r="A920" s="17" t="n"/>
      <c r="B920" s="6" t="n"/>
      <c r="C920" s="6" t="n"/>
      <c r="D920" s="6" t="n"/>
      <c r="E920" s="8" t="n"/>
      <c r="F920" s="6" t="n"/>
    </row>
    <row r="921">
      <c r="A921" s="17" t="n"/>
      <c r="B921" s="6" t="n"/>
      <c r="C921" s="6" t="n"/>
      <c r="D921" s="6" t="n"/>
      <c r="E921" s="8" t="n"/>
      <c r="F921" s="6" t="n"/>
    </row>
    <row r="922">
      <c r="A922" s="17" t="n"/>
      <c r="B922" s="6" t="n"/>
      <c r="C922" s="6" t="n"/>
      <c r="D922" s="6" t="n"/>
      <c r="E922" s="8" t="n"/>
      <c r="F922" s="6" t="n"/>
    </row>
    <row r="923">
      <c r="A923" s="17" t="n"/>
      <c r="B923" s="6" t="n"/>
      <c r="C923" s="6" t="n"/>
      <c r="D923" s="6" t="n"/>
      <c r="E923" s="8" t="n"/>
      <c r="F923" s="6" t="n"/>
    </row>
    <row r="924">
      <c r="A924" s="17" t="n"/>
      <c r="B924" s="6" t="n"/>
      <c r="C924" s="6" t="n"/>
      <c r="D924" s="6" t="n"/>
      <c r="E924" s="8" t="n"/>
      <c r="F924" s="6" t="n"/>
    </row>
    <row r="925">
      <c r="A925" s="17" t="n"/>
      <c r="B925" s="6" t="n"/>
      <c r="C925" s="6" t="n"/>
      <c r="D925" s="6" t="n"/>
      <c r="E925" s="8" t="n"/>
      <c r="F925" s="6" t="n"/>
    </row>
    <row r="926">
      <c r="A926" s="17" t="n"/>
      <c r="B926" s="6" t="n"/>
      <c r="C926" s="6" t="n"/>
      <c r="D926" s="6" t="n"/>
      <c r="E926" s="8" t="n"/>
      <c r="F926" s="6" t="n"/>
    </row>
    <row r="927">
      <c r="A927" s="17" t="n"/>
      <c r="B927" s="6" t="n"/>
      <c r="C927" s="6" t="n"/>
      <c r="D927" s="6" t="n"/>
      <c r="E927" s="8" t="n"/>
      <c r="F927" s="6" t="n"/>
    </row>
    <row r="928">
      <c r="A928" s="17" t="n"/>
      <c r="B928" s="6" t="n"/>
      <c r="C928" s="6" t="n"/>
      <c r="D928" s="6" t="n"/>
      <c r="E928" s="8" t="n"/>
      <c r="F928" s="6" t="n"/>
    </row>
    <row r="929">
      <c r="A929" s="17" t="n"/>
      <c r="B929" s="6" t="n"/>
      <c r="C929" s="6" t="n"/>
      <c r="D929" s="6" t="n"/>
      <c r="E929" s="8" t="n"/>
      <c r="F929" s="6" t="n"/>
    </row>
    <row r="930">
      <c r="A930" s="17" t="n"/>
      <c r="B930" s="6" t="n"/>
      <c r="C930" s="6" t="n"/>
      <c r="D930" s="6" t="n"/>
      <c r="E930" s="8" t="n"/>
      <c r="F930" s="6" t="n"/>
    </row>
    <row r="931">
      <c r="A931" s="17" t="n"/>
      <c r="B931" s="6" t="n"/>
      <c r="C931" s="6" t="n"/>
      <c r="D931" s="6" t="n"/>
      <c r="E931" s="8" t="n"/>
      <c r="F931" s="6" t="n"/>
    </row>
    <row r="932">
      <c r="A932" s="17" t="n"/>
      <c r="B932" s="6" t="n"/>
      <c r="C932" s="6" t="n"/>
      <c r="D932" s="6" t="n"/>
      <c r="E932" s="8" t="n"/>
      <c r="F932" s="6" t="n"/>
    </row>
    <row r="933">
      <c r="A933" s="17" t="n"/>
      <c r="B933" s="6" t="n"/>
      <c r="C933" s="6" t="n"/>
      <c r="D933" s="6" t="n"/>
      <c r="E933" s="8" t="n"/>
      <c r="F933" s="6" t="n"/>
    </row>
    <row r="934">
      <c r="A934" s="17" t="n"/>
      <c r="B934" s="6" t="n"/>
      <c r="C934" s="6" t="n"/>
      <c r="D934" s="6" t="n"/>
      <c r="E934" s="8" t="n"/>
      <c r="F934" s="6" t="n"/>
    </row>
    <row r="935">
      <c r="A935" s="17" t="n"/>
      <c r="B935" s="6" t="n"/>
      <c r="C935" s="6" t="n"/>
      <c r="D935" s="6" t="n"/>
      <c r="E935" s="8" t="n"/>
      <c r="F935" s="6" t="n"/>
    </row>
    <row r="936">
      <c r="A936" s="17" t="n"/>
      <c r="B936" s="6" t="n"/>
      <c r="C936" s="6" t="n"/>
      <c r="D936" s="6" t="n"/>
      <c r="E936" s="8" t="n"/>
      <c r="F936" s="6" t="n"/>
    </row>
    <row r="937">
      <c r="A937" s="17" t="n"/>
      <c r="B937" s="6" t="n"/>
      <c r="C937" s="6" t="n"/>
      <c r="D937" s="6" t="n"/>
      <c r="E937" s="8" t="n"/>
      <c r="F937" s="6" t="n"/>
    </row>
    <row r="938">
      <c r="A938" s="17" t="n"/>
      <c r="B938" s="6" t="n"/>
      <c r="C938" s="6" t="n"/>
      <c r="D938" s="6" t="n"/>
      <c r="E938" s="8" t="n"/>
      <c r="F938" s="6" t="n"/>
    </row>
    <row r="939">
      <c r="A939" s="17" t="n"/>
      <c r="B939" s="6" t="n"/>
      <c r="C939" s="6" t="n"/>
      <c r="D939" s="6" t="n"/>
      <c r="E939" s="8" t="n"/>
      <c r="F939" s="6" t="n"/>
    </row>
    <row r="940">
      <c r="A940" s="17" t="n"/>
      <c r="B940" s="6" t="n"/>
      <c r="C940" s="6" t="n"/>
      <c r="D940" s="6" t="n"/>
      <c r="E940" s="8" t="n"/>
      <c r="F940" s="6" t="n"/>
    </row>
    <row r="941">
      <c r="A941" s="17" t="n"/>
      <c r="B941" s="6" t="n"/>
      <c r="C941" s="6" t="n"/>
      <c r="D941" s="6" t="n"/>
      <c r="E941" s="8" t="n"/>
      <c r="F941" s="6" t="n"/>
    </row>
    <row r="942">
      <c r="A942" s="17" t="n"/>
      <c r="B942" s="6" t="n"/>
      <c r="C942" s="6" t="n"/>
      <c r="D942" s="6" t="n"/>
      <c r="E942" s="8" t="n"/>
      <c r="F942" s="6" t="n"/>
    </row>
    <row r="943">
      <c r="A943" s="17" t="n"/>
      <c r="B943" s="6" t="n"/>
      <c r="C943" s="6" t="n"/>
      <c r="D943" s="6" t="n"/>
      <c r="E943" s="8" t="n"/>
      <c r="F943" s="6" t="n"/>
    </row>
    <row r="944">
      <c r="A944" s="17" t="n"/>
      <c r="B944" s="6" t="n"/>
      <c r="C944" s="6" t="n"/>
      <c r="D944" s="6" t="n"/>
      <c r="E944" s="8" t="n"/>
      <c r="F944" s="6" t="n"/>
    </row>
    <row r="945">
      <c r="A945" s="17" t="n"/>
      <c r="B945" s="6" t="n"/>
      <c r="C945" s="6" t="n"/>
      <c r="D945" s="6" t="n"/>
      <c r="E945" s="8" t="n"/>
      <c r="F945" s="6" t="n"/>
    </row>
    <row r="946">
      <c r="A946" s="17" t="n"/>
      <c r="B946" s="6" t="n"/>
      <c r="C946" s="6" t="n"/>
      <c r="D946" s="6" t="n"/>
      <c r="E946" s="8" t="n"/>
      <c r="F946" s="6" t="n"/>
    </row>
    <row r="947">
      <c r="A947" s="17" t="n"/>
      <c r="B947" s="6" t="n"/>
      <c r="C947" s="6" t="n"/>
      <c r="D947" s="6" t="n"/>
      <c r="E947" s="8" t="n"/>
      <c r="F947" s="6" t="n"/>
    </row>
    <row r="948">
      <c r="A948" s="17" t="n"/>
      <c r="B948" s="6" t="n"/>
      <c r="C948" s="6" t="n"/>
      <c r="D948" s="6" t="n"/>
      <c r="E948" s="8" t="n"/>
      <c r="F948" s="6" t="n"/>
    </row>
    <row r="949">
      <c r="A949" s="17" t="n"/>
      <c r="B949" s="6" t="n"/>
      <c r="C949" s="6" t="n"/>
      <c r="D949" s="6" t="n"/>
      <c r="E949" s="8" t="n"/>
      <c r="F949" s="6" t="n"/>
    </row>
    <row r="950">
      <c r="A950" s="17" t="n"/>
      <c r="B950" s="6" t="n"/>
      <c r="C950" s="6" t="n"/>
      <c r="D950" s="6" t="n"/>
      <c r="E950" s="8" t="n"/>
      <c r="F950" s="6" t="n"/>
    </row>
    <row r="951">
      <c r="A951" s="17" t="n"/>
      <c r="B951" s="6" t="n"/>
      <c r="C951" s="6" t="n"/>
      <c r="D951" s="6" t="n"/>
      <c r="E951" s="8" t="n"/>
      <c r="F951" s="6" t="n"/>
    </row>
    <row r="952">
      <c r="A952" s="17" t="n"/>
      <c r="B952" s="6" t="n"/>
      <c r="C952" s="6" t="n"/>
      <c r="D952" s="6" t="n"/>
      <c r="E952" s="8" t="n"/>
      <c r="F952" s="6" t="n"/>
    </row>
    <row r="953">
      <c r="A953" s="17" t="n"/>
      <c r="B953" s="6" t="n"/>
      <c r="C953" s="6" t="n"/>
      <c r="D953" s="6" t="n"/>
      <c r="E953" s="8" t="n"/>
      <c r="F953" s="6" t="n"/>
    </row>
    <row r="954">
      <c r="A954" s="17" t="n"/>
      <c r="B954" s="6" t="n"/>
      <c r="C954" s="6" t="n"/>
      <c r="D954" s="6" t="n"/>
      <c r="E954" s="8" t="n"/>
      <c r="F954" s="6" t="n"/>
    </row>
    <row r="955">
      <c r="A955" s="17" t="n"/>
      <c r="B955" s="6" t="n"/>
      <c r="C955" s="6" t="n"/>
      <c r="D955" s="6" t="n"/>
      <c r="E955" s="8" t="n"/>
      <c r="F955" s="6" t="n"/>
    </row>
    <row r="956">
      <c r="A956" s="17" t="n"/>
      <c r="B956" s="6" t="n"/>
      <c r="C956" s="6" t="n"/>
      <c r="D956" s="6" t="n"/>
      <c r="E956" s="8" t="n"/>
      <c r="F956" s="6" t="n"/>
    </row>
    <row r="957">
      <c r="A957" s="17" t="n"/>
      <c r="B957" s="6" t="n"/>
      <c r="C957" s="6" t="n"/>
      <c r="D957" s="6" t="n"/>
      <c r="E957" s="8" t="n"/>
      <c r="F957" s="6" t="n"/>
    </row>
    <row r="958">
      <c r="A958" s="17" t="n"/>
      <c r="B958" s="6" t="n"/>
      <c r="C958" s="6" t="n"/>
      <c r="D958" s="6" t="n"/>
      <c r="E958" s="8" t="n"/>
      <c r="F958" s="6" t="n"/>
    </row>
    <row r="959">
      <c r="A959" s="17" t="n"/>
      <c r="B959" s="6" t="n"/>
      <c r="C959" s="6" t="n"/>
      <c r="D959" s="6" t="n"/>
      <c r="E959" s="8" t="n"/>
      <c r="F959" s="6" t="n"/>
    </row>
    <row r="960">
      <c r="A960" s="17" t="n"/>
      <c r="B960" s="6" t="n"/>
      <c r="C960" s="6" t="n"/>
      <c r="D960" s="6" t="n"/>
      <c r="E960" s="8" t="n"/>
      <c r="F960" s="6" t="n"/>
    </row>
    <row r="961">
      <c r="A961" s="17" t="n"/>
      <c r="B961" s="6" t="n"/>
      <c r="C961" s="6" t="n"/>
      <c r="D961" s="6" t="n"/>
      <c r="E961" s="8" t="n"/>
      <c r="F961" s="6" t="n"/>
    </row>
    <row r="962">
      <c r="A962" s="17" t="n"/>
      <c r="B962" s="6" t="n"/>
      <c r="C962" s="6" t="n"/>
      <c r="D962" s="6" t="n"/>
      <c r="E962" s="8" t="n"/>
      <c r="F962" s="6" t="n"/>
    </row>
    <row r="963">
      <c r="A963" s="17" t="n"/>
      <c r="B963" s="6" t="n"/>
      <c r="C963" s="6" t="n"/>
      <c r="D963" s="6" t="n"/>
      <c r="E963" s="8" t="n"/>
      <c r="F963" s="6" t="n"/>
    </row>
    <row r="964">
      <c r="A964" s="17" t="n"/>
      <c r="B964" s="6" t="n"/>
      <c r="C964" s="6" t="n"/>
      <c r="D964" s="6" t="n"/>
      <c r="E964" s="8" t="n"/>
      <c r="F964" s="6" t="n"/>
    </row>
    <row r="965">
      <c r="A965" s="17" t="n"/>
      <c r="B965" s="6" t="n"/>
      <c r="C965" s="6" t="n"/>
      <c r="D965" s="6" t="n"/>
      <c r="E965" s="8" t="n"/>
      <c r="F965" s="6" t="n"/>
    </row>
    <row r="966">
      <c r="A966" s="17" t="n"/>
      <c r="B966" s="6" t="n"/>
      <c r="C966" s="6" t="n"/>
      <c r="D966" s="6" t="n"/>
      <c r="E966" s="8" t="n"/>
      <c r="F966" s="6" t="n"/>
    </row>
    <row r="967">
      <c r="A967" s="17" t="n"/>
      <c r="B967" s="6" t="n"/>
      <c r="C967" s="6" t="n"/>
      <c r="D967" s="6" t="n"/>
      <c r="E967" s="8" t="n"/>
      <c r="F967" s="6" t="n"/>
    </row>
    <row r="968">
      <c r="A968" s="17" t="n"/>
      <c r="B968" s="6" t="n"/>
      <c r="C968" s="6" t="n"/>
      <c r="D968" s="6" t="n"/>
      <c r="E968" s="8" t="n"/>
      <c r="F968" s="6" t="n"/>
    </row>
    <row r="969">
      <c r="A969" s="17" t="n"/>
      <c r="B969" s="6" t="n"/>
      <c r="C969" s="6" t="n"/>
      <c r="D969" s="6" t="n"/>
      <c r="E969" s="8" t="n"/>
      <c r="F969" s="6" t="n"/>
    </row>
    <row r="970">
      <c r="A970" s="17" t="n"/>
      <c r="B970" s="6" t="n"/>
      <c r="C970" s="6" t="n"/>
      <c r="D970" s="6" t="n"/>
      <c r="E970" s="8" t="n"/>
      <c r="F970" s="6" t="n"/>
    </row>
    <row r="971">
      <c r="A971" s="17" t="n"/>
      <c r="B971" s="6" t="n"/>
      <c r="C971" s="6" t="n"/>
      <c r="D971" s="6" t="n"/>
      <c r="E971" s="8" t="n"/>
      <c r="F971" s="6" t="n"/>
    </row>
    <row r="972">
      <c r="A972" s="17" t="n"/>
      <c r="B972" s="6" t="n"/>
      <c r="C972" s="6" t="n"/>
      <c r="D972" s="6" t="n"/>
      <c r="E972" s="8" t="n"/>
      <c r="F972" s="6" t="n"/>
    </row>
    <row r="973">
      <c r="A973" s="17" t="n"/>
      <c r="B973" s="6" t="n"/>
      <c r="C973" s="6" t="n"/>
      <c r="D973" s="6" t="n"/>
      <c r="E973" s="8" t="n"/>
      <c r="F973" s="6" t="n"/>
    </row>
    <row r="974">
      <c r="A974" s="17" t="n"/>
      <c r="B974" s="6" t="n"/>
      <c r="C974" s="6" t="n"/>
      <c r="D974" s="6" t="n"/>
      <c r="E974" s="8" t="n"/>
      <c r="F974" s="6" t="n"/>
    </row>
    <row r="975">
      <c r="A975" s="17" t="n"/>
      <c r="B975" s="6" t="n"/>
      <c r="C975" s="6" t="n"/>
      <c r="D975" s="6" t="n"/>
      <c r="E975" s="8" t="n"/>
      <c r="F975" s="6" t="n"/>
    </row>
    <row r="976">
      <c r="A976" s="17" t="n"/>
      <c r="B976" s="6" t="n"/>
      <c r="C976" s="6" t="n"/>
      <c r="D976" s="6" t="n"/>
      <c r="E976" s="8" t="n"/>
      <c r="F976" s="6" t="n"/>
    </row>
    <row r="977">
      <c r="A977" s="17" t="n"/>
      <c r="B977" s="6" t="n"/>
      <c r="C977" s="6" t="n"/>
      <c r="D977" s="6" t="n"/>
      <c r="E977" s="8" t="n"/>
      <c r="F977" s="6" t="n"/>
    </row>
    <row r="978">
      <c r="A978" s="17" t="n"/>
      <c r="B978" s="6" t="n"/>
      <c r="C978" s="6" t="n"/>
      <c r="D978" s="6" t="n"/>
      <c r="E978" s="8" t="n"/>
      <c r="F978" s="6" t="n"/>
    </row>
    <row r="979">
      <c r="A979" s="17" t="n"/>
      <c r="B979" s="6" t="n"/>
      <c r="C979" s="6" t="n"/>
      <c r="D979" s="6" t="n"/>
      <c r="E979" s="8" t="n"/>
      <c r="F979" s="6" t="n"/>
    </row>
    <row r="980">
      <c r="A980" s="17" t="n"/>
      <c r="B980" s="6" t="n"/>
      <c r="C980" s="6" t="n"/>
      <c r="D980" s="6" t="n"/>
      <c r="E980" s="8" t="n"/>
      <c r="F980" s="6" t="n"/>
    </row>
    <row r="981">
      <c r="A981" s="17" t="n"/>
      <c r="B981" s="6" t="n"/>
      <c r="C981" s="6" t="n"/>
      <c r="D981" s="6" t="n"/>
      <c r="E981" s="8" t="n"/>
      <c r="F981" s="6" t="n"/>
    </row>
    <row r="982">
      <c r="A982" s="17" t="n"/>
      <c r="B982" s="6" t="n"/>
      <c r="C982" s="6" t="n"/>
      <c r="D982" s="6" t="n"/>
      <c r="E982" s="8" t="n"/>
      <c r="F982" s="6" t="n"/>
    </row>
    <row r="983">
      <c r="A983" s="17" t="n"/>
      <c r="B983" s="6" t="n"/>
      <c r="C983" s="6" t="n"/>
      <c r="D983" s="6" t="n"/>
      <c r="E983" s="8" t="n"/>
      <c r="F983" s="6" t="n"/>
    </row>
    <row r="984">
      <c r="A984" s="17" t="n"/>
      <c r="B984" s="6" t="n"/>
      <c r="C984" s="6" t="n"/>
      <c r="D984" s="6" t="n"/>
      <c r="E984" s="8" t="n"/>
      <c r="F984" s="6" t="n"/>
    </row>
    <row r="985">
      <c r="A985" s="17" t="n"/>
      <c r="B985" s="6" t="n"/>
      <c r="C985" s="6" t="n"/>
      <c r="D985" s="6" t="n"/>
      <c r="E985" s="8" t="n"/>
      <c r="F985" s="6" t="n"/>
    </row>
    <row r="986">
      <c r="A986" s="17" t="n"/>
      <c r="B986" s="6" t="n"/>
      <c r="C986" s="6" t="n"/>
      <c r="D986" s="6" t="n"/>
      <c r="E986" s="8" t="n"/>
      <c r="F986" s="6" t="n"/>
    </row>
    <row r="987">
      <c r="A987" s="17" t="n"/>
      <c r="B987" s="6" t="n"/>
      <c r="C987" s="6" t="n"/>
      <c r="D987" s="6" t="n"/>
      <c r="E987" s="8" t="n"/>
      <c r="F987" s="6" t="n"/>
    </row>
    <row r="988">
      <c r="A988" s="17" t="n"/>
      <c r="B988" s="6" t="n"/>
      <c r="C988" s="6" t="n"/>
      <c r="D988" s="6" t="n"/>
      <c r="E988" s="8" t="n"/>
      <c r="F988" s="6" t="n"/>
    </row>
    <row r="989">
      <c r="A989" s="17" t="n"/>
      <c r="B989" s="6" t="n"/>
      <c r="C989" s="6" t="n"/>
      <c r="D989" s="6" t="n"/>
      <c r="E989" s="8" t="n"/>
      <c r="F989" s="6" t="n"/>
    </row>
    <row r="990">
      <c r="A990" s="17" t="n"/>
      <c r="B990" s="6" t="n"/>
      <c r="C990" s="6" t="n"/>
      <c r="D990" s="6" t="n"/>
      <c r="E990" s="8" t="n"/>
      <c r="F990" s="6" t="n"/>
    </row>
    <row r="991">
      <c r="A991" s="17" t="n"/>
      <c r="B991" s="6" t="n"/>
      <c r="C991" s="6" t="n"/>
      <c r="D991" s="6" t="n"/>
      <c r="E991" s="8" t="n"/>
      <c r="F991" s="6" t="n"/>
    </row>
    <row r="992">
      <c r="A992" s="17" t="n"/>
      <c r="B992" s="6" t="n"/>
      <c r="C992" s="6" t="n"/>
      <c r="D992" s="6" t="n"/>
      <c r="E992" s="8" t="n"/>
      <c r="F992" s="6" t="n"/>
    </row>
    <row r="993">
      <c r="A993" s="17" t="n"/>
      <c r="B993" s="6" t="n"/>
      <c r="C993" s="6" t="n"/>
      <c r="D993" s="6" t="n"/>
      <c r="E993" s="8" t="n"/>
      <c r="F993" s="6" t="n"/>
    </row>
    <row r="994">
      <c r="A994" s="17" t="n"/>
      <c r="B994" s="6" t="n"/>
      <c r="C994" s="6" t="n"/>
      <c r="D994" s="6" t="n"/>
      <c r="E994" s="8" t="n"/>
      <c r="F994" s="6" t="n"/>
    </row>
    <row r="995">
      <c r="A995" s="17" t="n"/>
      <c r="B995" s="6" t="n"/>
      <c r="C995" s="6" t="n"/>
      <c r="D995" s="6" t="n"/>
      <c r="E995" s="8" t="n"/>
      <c r="F995" s="6" t="n"/>
    </row>
    <row r="996">
      <c r="A996" s="17" t="n"/>
      <c r="B996" s="6" t="n"/>
      <c r="C996" s="6" t="n"/>
      <c r="D996" s="6" t="n"/>
      <c r="E996" s="8" t="n"/>
      <c r="F996" s="6" t="n"/>
    </row>
    <row r="997">
      <c r="A997" s="17" t="n"/>
      <c r="B997" s="6" t="n"/>
      <c r="C997" s="6" t="n"/>
      <c r="D997" s="6" t="n"/>
      <c r="E997" s="8" t="n"/>
      <c r="F997" s="6" t="n"/>
    </row>
    <row r="998">
      <c r="A998" s="17" t="n"/>
      <c r="B998" s="6" t="n"/>
      <c r="C998" s="6" t="n"/>
      <c r="D998" s="6" t="n"/>
      <c r="E998" s="8" t="n"/>
      <c r="F998" s="6" t="n"/>
    </row>
    <row r="999">
      <c r="A999" s="17" t="n"/>
      <c r="B999" s="6" t="n"/>
      <c r="C999" s="6" t="n"/>
      <c r="D999" s="6" t="n"/>
      <c r="E999" s="8" t="n"/>
      <c r="F999" s="6" t="n"/>
    </row>
    <row r="1000">
      <c r="A1000" s="17" t="n"/>
      <c r="B1000" s="6" t="n"/>
      <c r="C1000" s="6" t="n"/>
      <c r="D1000" s="6" t="n"/>
      <c r="E1000" s="8" t="n"/>
      <c r="F1000" s="6" t="n"/>
    </row>
  </sheetData>
  <dataValidations count="2">
    <dataValidation sqref="B4:B1000" showErrorMessage="1" showInputMessage="1" allowBlank="0" type="list">
      <formula1>='Lists &amp; Settings'!$A$3:$A$6</formula1>
    </dataValidation>
    <dataValidation sqref="D4:D1000" showErrorMessage="1" showInputMessage="1" allowBlank="1" type="list">
      <formula1>='Lists &amp; Settings'!$H$3:$H$6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1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14" customWidth="1" min="1" max="1"/>
    <col width="28" customWidth="1" min="2" max="2"/>
    <col width="16" customWidth="1" min="3" max="3"/>
    <col width="14" customWidth="1" min="4" max="4"/>
    <col width="18" customWidth="1" min="5" max="5"/>
    <col width="12" customWidth="1" min="6" max="6"/>
    <col width="16" customWidth="1" min="7" max="7"/>
  </cols>
  <sheetData>
    <row r="1">
      <c r="A1" s="1" t="inlineStr">
        <is>
          <t>Expiry &amp; Batch Summary</t>
        </is>
      </c>
    </row>
    <row r="3">
      <c r="A3" t="inlineStr">
        <is>
          <t>Alert Days</t>
        </is>
      </c>
      <c r="B3">
        <f>'Lists &amp; Settings'!$B$10</f>
        <v/>
      </c>
    </row>
    <row r="5">
      <c r="A5" s="11" t="inlineStr">
        <is>
          <t>Total Batches (active)</t>
        </is>
      </c>
      <c r="B5" s="6">
        <f>SUMPRODUCT(--(BatchLog!$N$8:$N$1000&gt;0))</f>
        <v/>
      </c>
    </row>
    <row r="6">
      <c r="A6" s="11" t="inlineStr">
        <is>
          <t>Expired (active qty)</t>
        </is>
      </c>
      <c r="B6" s="6">
        <f>SUMIFS(BatchLog!$N:$N,BatchLog!$M:$M,"Expired")</f>
        <v/>
      </c>
    </row>
    <row r="7">
      <c r="A7" s="11" t="inlineStr">
        <is>
          <t>Expiring Soon (active qty)</t>
        </is>
      </c>
      <c r="B7" s="6">
        <f>SUMIFS(BatchLog!$N:$N,BatchLog!$M:$M,"Expiring Soon")</f>
        <v/>
      </c>
    </row>
    <row r="8">
      <c r="A8" s="11" t="inlineStr">
        <is>
          <t>OK (active qty)</t>
        </is>
      </c>
      <c r="B8" s="6">
        <f>SUMIFS(BatchLog!$N:$N,BatchLog!$M:$M,"OK")</f>
        <v/>
      </c>
    </row>
    <row r="10">
      <c r="A10" s="11" t="inlineStr">
        <is>
          <t>Next to Expire (with remaining qty)</t>
        </is>
      </c>
    </row>
    <row r="11">
      <c r="A11" s="4" t="inlineStr">
        <is>
          <t>Expiry Date</t>
        </is>
      </c>
      <c r="B11" s="4" t="inlineStr">
        <is>
          <t>Item</t>
        </is>
      </c>
      <c r="C11" s="4" t="inlineStr">
        <is>
          <t>Batch/Lot</t>
        </is>
      </c>
      <c r="D11" s="4" t="inlineStr">
        <is>
          <t>Remaining Qty</t>
        </is>
      </c>
      <c r="E11" s="4" t="inlineStr">
        <is>
          <t>Location</t>
        </is>
      </c>
      <c r="F11" s="4" t="inlineStr">
        <is>
          <t>Days Left</t>
        </is>
      </c>
      <c r="G11" s="4" t="inlineStr">
        <is>
          <t>Status</t>
        </is>
      </c>
    </row>
    <row r="12">
      <c r="A12" s="6">
        <f>IFERROR(AGGREGATE(15,6,BatchLog!$K$8:$K$1000/((BatchLog!$N$8:$N$1000&gt;0)),1),"")</f>
        <v/>
      </c>
      <c r="B12" s="6">
        <f>IFERROR(INDEX(BatchLog!$B$8:$B$1000, MATCH(A12, BatchLog!$K$8:$K$1000, 0)),"")</f>
        <v/>
      </c>
      <c r="C12" s="6">
        <f>IFERROR(INDEX(BatchLog!$E$8:$E$1000, MATCH(A12, BatchLog!$K$8:$K$1000, 0)),"")</f>
        <v/>
      </c>
      <c r="D12" s="6">
        <f>IFERROR(INDEX(BatchLog!$N$8:$N$1000, MATCH(A12, BatchLog!$K$8:$K$1000, 0)),"")</f>
        <v/>
      </c>
      <c r="E12" s="6">
        <f>IFERROR(INDEX(BatchLog!$G$8:$G$1000, MATCH(A12, BatchLog!$K$8:$K$1000, 0)),"")</f>
        <v/>
      </c>
      <c r="F12" s="6">
        <f>IFERROR(INDEX(BatchLog!$L$8:$L$1000, MATCH(A12, BatchLog!$K$8:$K$1000, 0)),"")</f>
        <v/>
      </c>
      <c r="G12" s="6">
        <f>IFERROR(INDEX(BatchLog!$M$8:$M$1000, MATCH(A12, BatchLog!$K$8:$K$1000, 0)),"")</f>
        <v/>
      </c>
    </row>
    <row r="13">
      <c r="A13" s="6">
        <f>IFERROR(AGGREGATE(15,6,BatchLog!$K$8:$K$1000/((BatchLog!$N$8:$N$1000&gt;0)),2),"")</f>
        <v/>
      </c>
      <c r="B13" s="6">
        <f>IFERROR(INDEX(BatchLog!$B$8:$B$1000, MATCH(A13, BatchLog!$K$8:$K$1000, 0)),"")</f>
        <v/>
      </c>
      <c r="C13" s="6">
        <f>IFERROR(INDEX(BatchLog!$E$8:$E$1000, MATCH(A13, BatchLog!$K$8:$K$1000, 0)),"")</f>
        <v/>
      </c>
      <c r="D13" s="6">
        <f>IFERROR(INDEX(BatchLog!$N$8:$N$1000, MATCH(A13, BatchLog!$K$8:$K$1000, 0)),"")</f>
        <v/>
      </c>
      <c r="E13" s="6">
        <f>IFERROR(INDEX(BatchLog!$G$8:$G$1000, MATCH(A13, BatchLog!$K$8:$K$1000, 0)),"")</f>
        <v/>
      </c>
      <c r="F13" s="6">
        <f>IFERROR(INDEX(BatchLog!$L$8:$L$1000, MATCH(A13, BatchLog!$K$8:$K$1000, 0)),"")</f>
        <v/>
      </c>
      <c r="G13" s="6">
        <f>IFERROR(INDEX(BatchLog!$M$8:$M$1000, MATCH(A13, BatchLog!$K$8:$K$1000, 0)),"")</f>
        <v/>
      </c>
    </row>
    <row r="14">
      <c r="A14" s="6">
        <f>IFERROR(AGGREGATE(15,6,BatchLog!$K$8:$K$1000/((BatchLog!$N$8:$N$1000&gt;0)),3),"")</f>
        <v/>
      </c>
      <c r="B14" s="6">
        <f>IFERROR(INDEX(BatchLog!$B$8:$B$1000, MATCH(A14, BatchLog!$K$8:$K$1000, 0)),"")</f>
        <v/>
      </c>
      <c r="C14" s="6">
        <f>IFERROR(INDEX(BatchLog!$E$8:$E$1000, MATCH(A14, BatchLog!$K$8:$K$1000, 0)),"")</f>
        <v/>
      </c>
      <c r="D14" s="6">
        <f>IFERROR(INDEX(BatchLog!$N$8:$N$1000, MATCH(A14, BatchLog!$K$8:$K$1000, 0)),"")</f>
        <v/>
      </c>
      <c r="E14" s="6">
        <f>IFERROR(INDEX(BatchLog!$G$8:$G$1000, MATCH(A14, BatchLog!$K$8:$K$1000, 0)),"")</f>
        <v/>
      </c>
      <c r="F14" s="6">
        <f>IFERROR(INDEX(BatchLog!$L$8:$L$1000, MATCH(A14, BatchLog!$K$8:$K$1000, 0)),"")</f>
        <v/>
      </c>
      <c r="G14" s="6">
        <f>IFERROR(INDEX(BatchLog!$M$8:$M$1000, MATCH(A14, BatchLog!$K$8:$K$1000, 0)),"")</f>
        <v/>
      </c>
    </row>
    <row r="15">
      <c r="A15" s="6">
        <f>IFERROR(AGGREGATE(15,6,BatchLog!$K$8:$K$1000/((BatchLog!$N$8:$N$1000&gt;0)),4),"")</f>
        <v/>
      </c>
      <c r="B15" s="6">
        <f>IFERROR(INDEX(BatchLog!$B$8:$B$1000, MATCH(A15, BatchLog!$K$8:$K$1000, 0)),"")</f>
        <v/>
      </c>
      <c r="C15" s="6">
        <f>IFERROR(INDEX(BatchLog!$E$8:$E$1000, MATCH(A15, BatchLog!$K$8:$K$1000, 0)),"")</f>
        <v/>
      </c>
      <c r="D15" s="6">
        <f>IFERROR(INDEX(BatchLog!$N$8:$N$1000, MATCH(A15, BatchLog!$K$8:$K$1000, 0)),"")</f>
        <v/>
      </c>
      <c r="E15" s="6">
        <f>IFERROR(INDEX(BatchLog!$G$8:$G$1000, MATCH(A15, BatchLog!$K$8:$K$1000, 0)),"")</f>
        <v/>
      </c>
      <c r="F15" s="6">
        <f>IFERROR(INDEX(BatchLog!$L$8:$L$1000, MATCH(A15, BatchLog!$K$8:$K$1000, 0)),"")</f>
        <v/>
      </c>
      <c r="G15" s="6">
        <f>IFERROR(INDEX(BatchLog!$M$8:$M$1000, MATCH(A15, BatchLog!$K$8:$K$1000, 0)),"")</f>
        <v/>
      </c>
    </row>
    <row r="16">
      <c r="A16" s="6">
        <f>IFERROR(AGGREGATE(15,6,BatchLog!$K$8:$K$1000/((BatchLog!$N$8:$N$1000&gt;0)),5),"")</f>
        <v/>
      </c>
      <c r="B16" s="6">
        <f>IFERROR(INDEX(BatchLog!$B$8:$B$1000, MATCH(A16, BatchLog!$K$8:$K$1000, 0)),"")</f>
        <v/>
      </c>
      <c r="C16" s="6">
        <f>IFERROR(INDEX(BatchLog!$E$8:$E$1000, MATCH(A16, BatchLog!$K$8:$K$1000, 0)),"")</f>
        <v/>
      </c>
      <c r="D16" s="6">
        <f>IFERROR(INDEX(BatchLog!$N$8:$N$1000, MATCH(A16, BatchLog!$K$8:$K$1000, 0)),"")</f>
        <v/>
      </c>
      <c r="E16" s="6">
        <f>IFERROR(INDEX(BatchLog!$G$8:$G$1000, MATCH(A16, BatchLog!$K$8:$K$1000, 0)),"")</f>
        <v/>
      </c>
      <c r="F16" s="6">
        <f>IFERROR(INDEX(BatchLog!$L$8:$L$1000, MATCH(A16, BatchLog!$K$8:$K$1000, 0)),"")</f>
        <v/>
      </c>
      <c r="G16" s="6">
        <f>IFERROR(INDEX(BatchLog!$M$8:$M$1000, MATCH(A16, BatchLog!$K$8:$K$1000, 0)),"")</f>
        <v/>
      </c>
    </row>
    <row r="17">
      <c r="A17" s="6">
        <f>IFERROR(AGGREGATE(15,6,BatchLog!$K$8:$K$1000/((BatchLog!$N$8:$N$1000&gt;0)),6),"")</f>
        <v/>
      </c>
      <c r="B17" s="6">
        <f>IFERROR(INDEX(BatchLog!$B$8:$B$1000, MATCH(A17, BatchLog!$K$8:$K$1000, 0)),"")</f>
        <v/>
      </c>
      <c r="C17" s="6">
        <f>IFERROR(INDEX(BatchLog!$E$8:$E$1000, MATCH(A17, BatchLog!$K$8:$K$1000, 0)),"")</f>
        <v/>
      </c>
      <c r="D17" s="6">
        <f>IFERROR(INDEX(BatchLog!$N$8:$N$1000, MATCH(A17, BatchLog!$K$8:$K$1000, 0)),"")</f>
        <v/>
      </c>
      <c r="E17" s="6">
        <f>IFERROR(INDEX(BatchLog!$G$8:$G$1000, MATCH(A17, BatchLog!$K$8:$K$1000, 0)),"")</f>
        <v/>
      </c>
      <c r="F17" s="6">
        <f>IFERROR(INDEX(BatchLog!$L$8:$L$1000, MATCH(A17, BatchLog!$K$8:$K$1000, 0)),"")</f>
        <v/>
      </c>
      <c r="G17" s="6">
        <f>IFERROR(INDEX(BatchLog!$M$8:$M$1000, MATCH(A17, BatchLog!$K$8:$K$1000, 0)),"")</f>
        <v/>
      </c>
    </row>
    <row r="18">
      <c r="A18" s="6">
        <f>IFERROR(AGGREGATE(15,6,BatchLog!$K$8:$K$1000/((BatchLog!$N$8:$N$1000&gt;0)),7),"")</f>
        <v/>
      </c>
      <c r="B18" s="6">
        <f>IFERROR(INDEX(BatchLog!$B$8:$B$1000, MATCH(A18, BatchLog!$K$8:$K$1000, 0)),"")</f>
        <v/>
      </c>
      <c r="C18" s="6">
        <f>IFERROR(INDEX(BatchLog!$E$8:$E$1000, MATCH(A18, BatchLog!$K$8:$K$1000, 0)),"")</f>
        <v/>
      </c>
      <c r="D18" s="6">
        <f>IFERROR(INDEX(BatchLog!$N$8:$N$1000, MATCH(A18, BatchLog!$K$8:$K$1000, 0)),"")</f>
        <v/>
      </c>
      <c r="E18" s="6">
        <f>IFERROR(INDEX(BatchLog!$G$8:$G$1000, MATCH(A18, BatchLog!$K$8:$K$1000, 0)),"")</f>
        <v/>
      </c>
      <c r="F18" s="6">
        <f>IFERROR(INDEX(BatchLog!$L$8:$L$1000, MATCH(A18, BatchLog!$K$8:$K$1000, 0)),"")</f>
        <v/>
      </c>
      <c r="G18" s="6">
        <f>IFERROR(INDEX(BatchLog!$M$8:$M$1000, MATCH(A18, BatchLog!$K$8:$K$1000, 0)),"")</f>
        <v/>
      </c>
    </row>
    <row r="19">
      <c r="A19" s="6">
        <f>IFERROR(AGGREGATE(15,6,BatchLog!$K$8:$K$1000/((BatchLog!$N$8:$N$1000&gt;0)),8),"")</f>
        <v/>
      </c>
      <c r="B19" s="6">
        <f>IFERROR(INDEX(BatchLog!$B$8:$B$1000, MATCH(A19, BatchLog!$K$8:$K$1000, 0)),"")</f>
        <v/>
      </c>
      <c r="C19" s="6">
        <f>IFERROR(INDEX(BatchLog!$E$8:$E$1000, MATCH(A19, BatchLog!$K$8:$K$1000, 0)),"")</f>
        <v/>
      </c>
      <c r="D19" s="6">
        <f>IFERROR(INDEX(BatchLog!$N$8:$N$1000, MATCH(A19, BatchLog!$K$8:$K$1000, 0)),"")</f>
        <v/>
      </c>
      <c r="E19" s="6">
        <f>IFERROR(INDEX(BatchLog!$G$8:$G$1000, MATCH(A19, BatchLog!$K$8:$K$1000, 0)),"")</f>
        <v/>
      </c>
      <c r="F19" s="6">
        <f>IFERROR(INDEX(BatchLog!$L$8:$L$1000, MATCH(A19, BatchLog!$K$8:$K$1000, 0)),"")</f>
        <v/>
      </c>
      <c r="G19" s="6">
        <f>IFERROR(INDEX(BatchLog!$M$8:$M$1000, MATCH(A19, BatchLog!$K$8:$K$1000, 0)),"")</f>
        <v/>
      </c>
    </row>
    <row r="20">
      <c r="A20" s="6">
        <f>IFERROR(AGGREGATE(15,6,BatchLog!$K$8:$K$1000/((BatchLog!$N$8:$N$1000&gt;0)),9),"")</f>
        <v/>
      </c>
      <c r="B20" s="6">
        <f>IFERROR(INDEX(BatchLog!$B$8:$B$1000, MATCH(A20, BatchLog!$K$8:$K$1000, 0)),"")</f>
        <v/>
      </c>
      <c r="C20" s="6">
        <f>IFERROR(INDEX(BatchLog!$E$8:$E$1000, MATCH(A20, BatchLog!$K$8:$K$1000, 0)),"")</f>
        <v/>
      </c>
      <c r="D20" s="6">
        <f>IFERROR(INDEX(BatchLog!$N$8:$N$1000, MATCH(A20, BatchLog!$K$8:$K$1000, 0)),"")</f>
        <v/>
      </c>
      <c r="E20" s="6">
        <f>IFERROR(INDEX(BatchLog!$G$8:$G$1000, MATCH(A20, BatchLog!$K$8:$K$1000, 0)),"")</f>
        <v/>
      </c>
      <c r="F20" s="6">
        <f>IFERROR(INDEX(BatchLog!$L$8:$L$1000, MATCH(A20, BatchLog!$K$8:$K$1000, 0)),"")</f>
        <v/>
      </c>
      <c r="G20" s="6">
        <f>IFERROR(INDEX(BatchLog!$M$8:$M$1000, MATCH(A20, BatchLog!$K$8:$K$1000, 0)),"")</f>
        <v/>
      </c>
    </row>
    <row r="21">
      <c r="A21" s="6">
        <f>IFERROR(AGGREGATE(15,6,BatchLog!$K$8:$K$1000/((BatchLog!$N$8:$N$1000&gt;0)),10),"")</f>
        <v/>
      </c>
      <c r="B21" s="6">
        <f>IFERROR(INDEX(BatchLog!$B$8:$B$1000, MATCH(A21, BatchLog!$K$8:$K$1000, 0)),"")</f>
        <v/>
      </c>
      <c r="C21" s="6">
        <f>IFERROR(INDEX(BatchLog!$E$8:$E$1000, MATCH(A21, BatchLog!$K$8:$K$1000, 0)),"")</f>
        <v/>
      </c>
      <c r="D21" s="6">
        <f>IFERROR(INDEX(BatchLog!$N$8:$N$1000, MATCH(A21, BatchLog!$K$8:$K$1000, 0)),"")</f>
        <v/>
      </c>
      <c r="E21" s="6">
        <f>IFERROR(INDEX(BatchLog!$G$8:$G$1000, MATCH(A21, BatchLog!$K$8:$K$1000, 0)),"")</f>
        <v/>
      </c>
      <c r="F21" s="6">
        <f>IFERROR(INDEX(BatchLog!$L$8:$L$1000, MATCH(A21, BatchLog!$K$8:$K$1000, 0)),"")</f>
        <v/>
      </c>
      <c r="G21" s="6">
        <f>IFERROR(INDEX(BatchLog!$M$8:$M$1000, MATCH(A21, BatchLog!$K$8:$K$1000, 0)),"")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50"/>
  <sheetViews>
    <sheetView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20" customWidth="1" min="3" max="3"/>
    <col width="14" customWidth="1" min="4" max="4"/>
    <col width="24" customWidth="1" min="6" max="6"/>
    <col width="24" customWidth="1" min="8" max="8"/>
    <col width="14" customWidth="1" min="10" max="10"/>
  </cols>
  <sheetData>
    <row r="1">
      <c r="A1" s="3" t="inlineStr">
        <is>
          <t>Products</t>
        </is>
      </c>
      <c r="F1" s="3" t="inlineStr">
        <is>
          <t>Suppliers</t>
        </is>
      </c>
      <c r="H1" s="3" t="inlineStr">
        <is>
          <t>Locations</t>
        </is>
      </c>
      <c r="J1" s="3" t="inlineStr">
        <is>
          <t>Units</t>
        </is>
      </c>
    </row>
    <row r="2">
      <c r="A2" s="12" t="inlineStr">
        <is>
          <t>Item</t>
        </is>
      </c>
      <c r="B2" s="12" t="inlineStr">
        <is>
          <t>SKU</t>
        </is>
      </c>
      <c r="C2" s="12" t="inlineStr">
        <is>
          <t>Category</t>
        </is>
      </c>
      <c r="D2" s="12" t="inlineStr">
        <is>
          <t>Default Unit</t>
        </is>
      </c>
      <c r="F2" s="11" t="inlineStr">
        <is>
          <t>Supplier Name</t>
        </is>
      </c>
      <c r="H2" s="11" t="inlineStr">
        <is>
          <t>Location</t>
        </is>
      </c>
      <c r="J2" s="11" t="inlineStr">
        <is>
          <t>Unit</t>
        </is>
      </c>
    </row>
    <row r="3">
      <c r="A3" s="6" t="inlineStr">
        <is>
          <t>SPF 30 Face Cream 50ml</t>
        </is>
      </c>
      <c r="B3" s="6" t="inlineStr">
        <is>
          <t>SPF-50</t>
        </is>
      </c>
      <c r="C3" s="6" t="inlineStr">
        <is>
          <t>Retail Skincare</t>
        </is>
      </c>
      <c r="D3" s="6" t="inlineStr">
        <is>
          <t>tube</t>
        </is>
      </c>
      <c r="F3" s="6" t="inlineStr">
        <is>
          <t>SalonSupply Ltd</t>
        </is>
      </c>
      <c r="H3" s="6" t="inlineStr">
        <is>
          <t>Backroom</t>
        </is>
      </c>
      <c r="J3" s="6" t="inlineStr">
        <is>
          <t>bottle</t>
        </is>
      </c>
    </row>
    <row r="4">
      <c r="A4" s="6" t="inlineStr">
        <is>
          <t>Vitamin C Serum 30ml</t>
        </is>
      </c>
      <c r="B4" s="6" t="inlineStr">
        <is>
          <t>VITC-30</t>
        </is>
      </c>
      <c r="C4" s="6" t="inlineStr">
        <is>
          <t>Retail Skincare</t>
        </is>
      </c>
      <c r="D4" s="6" t="inlineStr">
        <is>
          <t>bottle</t>
        </is>
      </c>
      <c r="F4" s="6" t="inlineStr">
        <is>
          <t>BeautyTrade UK</t>
        </is>
      </c>
      <c r="H4" s="6" t="inlineStr">
        <is>
          <t>Display Shelf A</t>
        </is>
      </c>
      <c r="J4" s="6" t="inlineStr">
        <is>
          <t>tube</t>
        </is>
      </c>
    </row>
    <row r="5">
      <c r="A5" s="6" t="inlineStr">
        <is>
          <t>Lash Adhesive 5ml</t>
        </is>
      </c>
      <c r="B5" s="6" t="inlineStr">
        <is>
          <t>LASH-5</t>
        </is>
      </c>
      <c r="C5" s="6" t="inlineStr">
        <is>
          <t>Beauty Accessories</t>
        </is>
      </c>
      <c r="D5" s="6" t="inlineStr">
        <is>
          <t>tube</t>
        </is>
      </c>
      <c r="F5" s="6" t="inlineStr">
        <is>
          <t>HairPro Wholesale</t>
        </is>
      </c>
      <c r="H5" s="6" t="inlineStr">
        <is>
          <t>Display Shelf B</t>
        </is>
      </c>
      <c r="J5" s="6" t="inlineStr">
        <is>
          <t>box</t>
        </is>
      </c>
    </row>
    <row r="6">
      <c r="A6" s="6" t="inlineStr">
        <is>
          <t>Spray Tan Solution 1L</t>
        </is>
      </c>
      <c r="B6" s="6" t="inlineStr">
        <is>
          <t>TAN-1L</t>
        </is>
      </c>
      <c r="C6" s="6" t="inlineStr">
        <is>
          <t>Salon Consumables</t>
        </is>
      </c>
      <c r="D6" s="6" t="inlineStr">
        <is>
          <t>bottle</t>
        </is>
      </c>
      <c r="H6" s="6" t="inlineStr">
        <is>
          <t>Color Bar</t>
        </is>
      </c>
      <c r="J6" s="6" t="inlineStr">
        <is>
          <t>pack</t>
        </is>
      </c>
    </row>
    <row r="7">
      <c r="A7" t="inlineStr">
        <is>
          <t>Wax Cartridge 100g</t>
        </is>
      </c>
      <c r="B7" t="inlineStr">
        <is>
          <t>WAX-100</t>
        </is>
      </c>
      <c r="C7" t="inlineStr">
        <is>
          <t>Waxing</t>
        </is>
      </c>
      <c r="D7" t="inlineStr">
        <is>
          <t>cartridge</t>
        </is>
      </c>
      <c r="J7" s="6" t="inlineStr">
        <is>
          <t>unit</t>
        </is>
      </c>
    </row>
    <row r="8">
      <c r="A8" s="3" t="inlineStr">
        <is>
          <t>Brow Tint 15ml</t>
        </is>
      </c>
      <c r="B8" t="inlineStr">
        <is>
          <t>BRT-15</t>
        </is>
      </c>
      <c r="C8" t="inlineStr">
        <is>
          <t>Salon Consumables</t>
        </is>
      </c>
      <c r="D8" t="inlineStr">
        <is>
          <t>tube</t>
        </is>
      </c>
      <c r="J8" t="inlineStr">
        <is>
          <t>cartridge</t>
        </is>
      </c>
    </row>
    <row r="9">
      <c r="A9" t="inlineStr">
        <is>
          <t>Peroxide Developer 6% 1L</t>
        </is>
      </c>
      <c r="B9" t="inlineStr">
        <is>
          <t>DEV6-1L</t>
        </is>
      </c>
      <c r="C9" t="inlineStr">
        <is>
          <t>Salon Consumables</t>
        </is>
      </c>
      <c r="D9" t="inlineStr">
        <is>
          <t>bottle</t>
        </is>
      </c>
    </row>
    <row r="10">
      <c r="A10" t="inlineStr">
        <is>
          <t>Sheet Mask (Hyaluronic) 1pc</t>
        </is>
      </c>
      <c r="B10" s="13" t="inlineStr">
        <is>
          <t>SM-HYA</t>
        </is>
      </c>
      <c r="C10" t="inlineStr">
        <is>
          <t>Retail Skincare</t>
        </is>
      </c>
      <c r="D10" t="inlineStr">
        <is>
          <t>unit</t>
        </is>
      </c>
    </row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2025-09-20T00:49:10Z</dcterms:created>
  <dcterms:modified xmlns:dcterms="http://purl.org/dc/terms/" xmlns:xsi="http://www.w3.org/2001/XMLSchema-instance" xsi:type="dcterms:W3CDTF">2025-09-20T00:49:10Z</dcterms:modified>
</cp:coreProperties>
</file>